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UnpaidDividendFile_Ambika" sheetId="1" r:id="rId1"/>
  </sheets>
  <definedNames/>
  <calcPr fullCalcOnLoad="1"/>
</workbook>
</file>

<file path=xl/sharedStrings.xml><?xml version="1.0" encoding="utf-8"?>
<sst xmlns="http://schemas.openxmlformats.org/spreadsheetml/2006/main" count="574" uniqueCount="452">
  <si>
    <t>MICRNO</t>
  </si>
  <si>
    <t>MUMBAI</t>
  </si>
  <si>
    <t>UMESH SOMCHAND LODAYA</t>
  </si>
  <si>
    <t>SEVANAM CROWN 805</t>
  </si>
  <si>
    <t>SILICON OASIS</t>
  </si>
  <si>
    <t>DUBAI</t>
  </si>
  <si>
    <t>K KURUMBAPATTY</t>
  </si>
  <si>
    <t>KANAVAI PATTY POST VEMBARPATTY (VIA</t>
  </si>
  <si>
    <t>DINDIGUL DIST TAMILNADU</t>
  </si>
  <si>
    <t>P SHANTHI</t>
  </si>
  <si>
    <t>SAMYNATHAPURAM</t>
  </si>
  <si>
    <t>MARUNUTHU PO SHANARPATTY VIA</t>
  </si>
  <si>
    <t>A JOSEPH</t>
  </si>
  <si>
    <t>KOSAVAPPATTY</t>
  </si>
  <si>
    <t>KOSAVAPPATTY POST SHANARPATTY VIA</t>
  </si>
  <si>
    <t>S AROCKIARAJA</t>
  </si>
  <si>
    <t>KOSAVAPATTY KOSAVAPATTY PO</t>
  </si>
  <si>
    <t>VARSHA AILAWADHI</t>
  </si>
  <si>
    <t>AILAWADHI HOSPITAL</t>
  </si>
  <si>
    <t>KEWAL GANJROHTAK</t>
  </si>
  <si>
    <t>HARYANA</t>
  </si>
  <si>
    <t>PATIALA</t>
  </si>
  <si>
    <t>YOGESHWER VASHIST</t>
  </si>
  <si>
    <t>HNO B1 1321</t>
  </si>
  <si>
    <t>JUTTA WALA MUHALLA</t>
  </si>
  <si>
    <t>WARD 3 RAJPURA TOWN</t>
  </si>
  <si>
    <t>RAJPURA</t>
  </si>
  <si>
    <t>NARESH KUMAR GUPTA</t>
  </si>
  <si>
    <t>H NO 191 C</t>
  </si>
  <si>
    <t>PHULKIAN ENCLAVE</t>
  </si>
  <si>
    <t>PATIALAPATIALA</t>
  </si>
  <si>
    <t>BARAMULLA</t>
  </si>
  <si>
    <t>ABDUL ROUF BHAT</t>
  </si>
  <si>
    <t>MOHALLA JADEED</t>
  </si>
  <si>
    <t>.</t>
  </si>
  <si>
    <t>LUCKNOW</t>
  </si>
  <si>
    <t>SHARAD SINGHAL</t>
  </si>
  <si>
    <t>CORPORATION FLAT NO 1,</t>
  </si>
  <si>
    <t>BLOCK NO 4, NEAR RAMLILA PARK,</t>
  </si>
  <si>
    <t>ALOPIBAGH</t>
  </si>
  <si>
    <t>ALLAHABAD</t>
  </si>
  <si>
    <t>JHANSI</t>
  </si>
  <si>
    <t>CHATHER KUMAR KOCHAR</t>
  </si>
  <si>
    <t>MAHOR GARDENS</t>
  </si>
  <si>
    <t>BESIDE P AND T COLONY</t>
  </si>
  <si>
    <t>CHARU CHOPRA</t>
  </si>
  <si>
    <t>55/208</t>
  </si>
  <si>
    <t>RAJAT PATH</t>
  </si>
  <si>
    <t>MANSAROVAR</t>
  </si>
  <si>
    <t>Jaipur</t>
  </si>
  <si>
    <t>BUNDI</t>
  </si>
  <si>
    <t>NITESH MANDOWARA</t>
  </si>
  <si>
    <t>H NO 3 A 26 VIKAS NAGAR</t>
  </si>
  <si>
    <t>BUNDI 323001 RAJASTHAN</t>
  </si>
  <si>
    <t>TEL NO 9610852203</t>
  </si>
  <si>
    <t>BIKANER</t>
  </si>
  <si>
    <t>HANUMAN PRASAD RATHI</t>
  </si>
  <si>
    <t>JASSUSAR GATE</t>
  </si>
  <si>
    <t>NEAR 15 NO SCHOOL</t>
  </si>
  <si>
    <t>KAMAL T KELLA</t>
  </si>
  <si>
    <t>PLOT NO D/154</t>
  </si>
  <si>
    <t>SHAKTI NAGAR</t>
  </si>
  <si>
    <t>GANDHIDHAM</t>
  </si>
  <si>
    <t>AHMEDABAD</t>
  </si>
  <si>
    <t>BHARATKUMAR NAGARDAS PARMAR</t>
  </si>
  <si>
    <t>955/49, DHARNIDHAR AVENUE,</t>
  </si>
  <si>
    <t>NR. RADHE RESIDENCY,B/H SARJAN</t>
  </si>
  <si>
    <t>BUNGLOWS, NAVA NARODA,</t>
  </si>
  <si>
    <t>PATEL SHAILESH G</t>
  </si>
  <si>
    <t>95, DHARAD COLONY</t>
  </si>
  <si>
    <t>MAHA DEV NGR,</t>
  </si>
  <si>
    <t>VASTRAL ROAD.</t>
  </si>
  <si>
    <t>JAYESH P PRAJAPATI</t>
  </si>
  <si>
    <t>BAL MANDIR CHOWK</t>
  </si>
  <si>
    <t>UTTARSANDA</t>
  </si>
  <si>
    <t>UTARSANDA</t>
  </si>
  <si>
    <t>MARIYA ZOHAIR GHADIALI</t>
  </si>
  <si>
    <t>C/O. HAKIM A KAKA &amp; SONS</t>
  </si>
  <si>
    <t>SHOP NO 5, MASKATI HOUSE</t>
  </si>
  <si>
    <t>76-F, MOHAMMEDALI ROAD</t>
  </si>
  <si>
    <t>VIVEK B KALBAG</t>
  </si>
  <si>
    <t>13, KANARA HOUSE,</t>
  </si>
  <si>
    <t>MOGUL LANE,</t>
  </si>
  <si>
    <t>MAHIM,MUMBAI</t>
  </si>
  <si>
    <t>PINKY RAKESH SHAH</t>
  </si>
  <si>
    <t>B/104, DWARKADEVI SOC,</t>
  </si>
  <si>
    <t>JAY JAWAN LANE,</t>
  </si>
  <si>
    <t>DAFTRY ROAD, MALAD(E),</t>
  </si>
  <si>
    <t>PUNE</t>
  </si>
  <si>
    <t>HARISH SHEWALE</t>
  </si>
  <si>
    <t>FLAT NO 204 SHELDON F 2</t>
  </si>
  <si>
    <t>SUKHWANI CAMPUS</t>
  </si>
  <si>
    <t>VALLABH NAGAR PIMPRI</t>
  </si>
  <si>
    <t>ANIL SHANKARARAO BHAVSAR</t>
  </si>
  <si>
    <t>MAIN ROAD</t>
  </si>
  <si>
    <t>NEAR OLD BUS STAND</t>
  </si>
  <si>
    <t>A/P PATHARDIAHMEDNAGAR</t>
  </si>
  <si>
    <t>NASHIK</t>
  </si>
  <si>
    <t>OMPRAKASH GOPIKISAN BAHETI</t>
  </si>
  <si>
    <t>ASHIRWAD VARDHAMAN NAGAR</t>
  </si>
  <si>
    <t>MALEGAON</t>
  </si>
  <si>
    <t>DIST NAISK</t>
  </si>
  <si>
    <t>AMIT KUMAR SINGI</t>
  </si>
  <si>
    <t>45,GUMASHTA NAGAR,</t>
  </si>
  <si>
    <t>INDORE (M.P.)</t>
  </si>
  <si>
    <t>MEENA AGRAWAL</t>
  </si>
  <si>
    <t>106, MAHATMA GANDHI MARG,</t>
  </si>
  <si>
    <t>DHAR (M.P.)</t>
  </si>
  <si>
    <t>BHOPAL</t>
  </si>
  <si>
    <t>ASHA BADJATIYA</t>
  </si>
  <si>
    <t>E- 4/282</t>
  </si>
  <si>
    <t>ARERA COLONY</t>
  </si>
  <si>
    <t>SONIBAI CHANDNANI</t>
  </si>
  <si>
    <t>OLD DAIRY FARM,</t>
  </si>
  <si>
    <t>BAIRAGARH,</t>
  </si>
  <si>
    <t>BHOPAL (M.P.)</t>
  </si>
  <si>
    <t>DURG</t>
  </si>
  <si>
    <t>NIKHIL DINESH KATRE</t>
  </si>
  <si>
    <t>H. NO. 125,</t>
  </si>
  <si>
    <t>KILAMANDIR WARD. 5</t>
  </si>
  <si>
    <t>S S CHAMKA</t>
  </si>
  <si>
    <t>QTR NO B/570</t>
  </si>
  <si>
    <t>JAMUNA VIHAR</t>
  </si>
  <si>
    <t>JAMNIPALIKORBA</t>
  </si>
  <si>
    <t>PRATAAPAGIRI UDAY BHASKAR</t>
  </si>
  <si>
    <t>PLOT 56 NAVODAYA COLONY</t>
  </si>
  <si>
    <t>EIAMMABANDA ROAD</t>
  </si>
  <si>
    <t>OPP-K P H B COLONY, KUKATPALLYHYDERABAD, ANDHRA PRADESH</t>
  </si>
  <si>
    <t>KRISHNA</t>
  </si>
  <si>
    <t>NETHI S V KRISHNA PRASAD</t>
  </si>
  <si>
    <t>DOOR NO 23 24 60</t>
  </si>
  <si>
    <t>BRAHMAIAH PANTULU STREET</t>
  </si>
  <si>
    <t>SATYANARAYANAPURAMVIJAYAWADA</t>
  </si>
  <si>
    <t>VIJAYAWADA</t>
  </si>
  <si>
    <t>RAMALAKSHMI PADALA</t>
  </si>
  <si>
    <t>D NO 36-36-21</t>
  </si>
  <si>
    <t>BALLAVARI STREET</t>
  </si>
  <si>
    <t>INNIS PEATRAJAHMUNDRY</t>
  </si>
  <si>
    <t>SUBRAMANIAM MURUGESH PRASHANTH</t>
  </si>
  <si>
    <t>S/O,K Subramaniam A2-802Golden Palms ApartmentK</t>
  </si>
  <si>
    <t>Narayanapura K Narayanapura K Narayanapura K</t>
  </si>
  <si>
    <t>Narayanapura</t>
  </si>
  <si>
    <t>BENGALURU</t>
  </si>
  <si>
    <t>CHENNAI</t>
  </si>
  <si>
    <t>AJAY KUMAR SRIVASTAVA</t>
  </si>
  <si>
    <t>FLAT AG 15 ELITE GREENWOODS APT</t>
  </si>
  <si>
    <t>BEGUR HOBLI CHIKKATHOGUR VILL</t>
  </si>
  <si>
    <t>BANGALOREKARNATAKA</t>
  </si>
  <si>
    <t>MAHESH .</t>
  </si>
  <si>
    <t>NO 202</t>
  </si>
  <si>
    <t>NAGARATH PETE</t>
  </si>
  <si>
    <t>CHICKBALLAPUR TOWN</t>
  </si>
  <si>
    <t>CHICKBALLAPUR</t>
  </si>
  <si>
    <t>NAGANANDINI</t>
  </si>
  <si>
    <t>NO 484 THIRD MAIN</t>
  </si>
  <si>
    <t>FOURTH STAGE T K LAYOUT</t>
  </si>
  <si>
    <t>KUVEMPUNAGARMYSORE</t>
  </si>
  <si>
    <t>BELGAUM</t>
  </si>
  <si>
    <t>NAMDEV MAHADEV BAILURAKAR</t>
  </si>
  <si>
    <t>25/2</t>
  </si>
  <si>
    <t>SHIVAJI NAGAR</t>
  </si>
  <si>
    <t>PRAVEEN KUMAR</t>
  </si>
  <si>
    <t>6 PERUMAL KOIL GARDEN STREET</t>
  </si>
  <si>
    <t>FIRST LANE FIRST FLOOR</t>
  </si>
  <si>
    <t>SOWCARPETCHENNAI</t>
  </si>
  <si>
    <t>COIMBATORE</t>
  </si>
  <si>
    <t>A DEVARAJAN</t>
  </si>
  <si>
    <t>6-A EAST PERIASAMY ROAD</t>
  </si>
  <si>
    <t>R S PURAM</t>
  </si>
  <si>
    <t>D VENKATA RAMANAN</t>
  </si>
  <si>
    <t>C P BHUVANESWARI</t>
  </si>
  <si>
    <t>PREETI BHUPEN SHAH</t>
  </si>
  <si>
    <t>SRINIKETAN 14 VMC COLONY</t>
  </si>
  <si>
    <t>SUNDAPALAYAM ROAD</t>
  </si>
  <si>
    <t>R S PURAM COIMBATORE</t>
  </si>
  <si>
    <t>BHUPEN SURESH SHAH</t>
  </si>
  <si>
    <t>K DURAIRAJ</t>
  </si>
  <si>
    <t>102 KASTHURI BAI STREET</t>
  </si>
  <si>
    <t>GANAPATHY POST</t>
  </si>
  <si>
    <t>N RAVICHANDRAN</t>
  </si>
  <si>
    <t>49 B 5TH CROSS</t>
  </si>
  <si>
    <t>GANAPATHY PUTHUR</t>
  </si>
  <si>
    <t>G MALLIKA</t>
  </si>
  <si>
    <t>EAST PERIYASWAMY ROAD</t>
  </si>
  <si>
    <t>R S PURAM CBE COIMBATORE</t>
  </si>
  <si>
    <t>R SATHISH</t>
  </si>
  <si>
    <t>25A DR AMBEDKAR ROAD</t>
  </si>
  <si>
    <t>BHUVANESHWARI NAGAR</t>
  </si>
  <si>
    <t>VENKITAPURAM COIMBATORE</t>
  </si>
  <si>
    <t>S RAJU</t>
  </si>
  <si>
    <t>2/35 NEW SCHEME COLONY</t>
  </si>
  <si>
    <t>KAVUNDAMPALAYAM</t>
  </si>
  <si>
    <t>V BHUPATHY</t>
  </si>
  <si>
    <t>63 RAMASWAMY GOUNDER STREET</t>
  </si>
  <si>
    <t>K K PUDUR</t>
  </si>
  <si>
    <t>K VELAYUDHAN</t>
  </si>
  <si>
    <t>63 RAMASWAMY STREET</t>
  </si>
  <si>
    <t>C RAMALINGAM</t>
  </si>
  <si>
    <t>313 MARUDA MALAI ROAD</t>
  </si>
  <si>
    <t>P N PUDUR</t>
  </si>
  <si>
    <t>RANJITHAM THANGAVELU</t>
  </si>
  <si>
    <t>2/36 NEWSCHEME COLONY</t>
  </si>
  <si>
    <t>SENTHILKUMAR SA</t>
  </si>
  <si>
    <t>89/30, RVE LAYOUT</t>
  </si>
  <si>
    <t>1ST STREET</t>
  </si>
  <si>
    <t>TIRUPUR</t>
  </si>
  <si>
    <t>PALGHAT</t>
  </si>
  <si>
    <t>SANDHYA K</t>
  </si>
  <si>
    <t>KAMALALAYAM RAMA SAMY POST</t>
  </si>
  <si>
    <t>ELAPPULLY VIA PALGHAT DIST</t>
  </si>
  <si>
    <t>KERALA</t>
  </si>
  <si>
    <t>LALITHA K UNNI</t>
  </si>
  <si>
    <t>KAMALALAYAM</t>
  </si>
  <si>
    <t>RAMASSERY POST</t>
  </si>
  <si>
    <t>ELAPPULLY VIA PALGHAT DIST KERALA</t>
  </si>
  <si>
    <t>KOLKATA</t>
  </si>
  <si>
    <t>BIJAN KUMAR GANGULY</t>
  </si>
  <si>
    <t>28/3 GARIAHAT ROAD (SOUTH)</t>
  </si>
  <si>
    <t>NADIA</t>
  </si>
  <si>
    <t>BIBHAS MAJUMDAR</t>
  </si>
  <si>
    <t>BENEPUKUR LANE WORD NO 9</t>
  </si>
  <si>
    <t>PO KRISHNAGAR PS KOTWALI</t>
  </si>
  <si>
    <t>AMIT KUMAR BHATTACHARYYA</t>
  </si>
  <si>
    <t>JITPUR OFFICER COLONY AT AND P O</t>
  </si>
  <si>
    <t>JITPUR NEAR JITPUR KALI MANDIR</t>
  </si>
  <si>
    <t>DHANBAD JHARKHAND</t>
  </si>
  <si>
    <t>SATISH NARAYAN TRIVEDI</t>
  </si>
  <si>
    <t>E W S 15 12 CHHOTA GOVINDPUR</t>
  </si>
  <si>
    <t>NEAR VIVEK VIDHAALAY PO</t>
  </si>
  <si>
    <t>CHHOTA GOVINDPUR THANA</t>
  </si>
  <si>
    <t>EAST SINGHBHUM</t>
  </si>
  <si>
    <t>SAKET MODI</t>
  </si>
  <si>
    <t>M/S NANDLAL KESHERDEO SURESH BABU</t>
  </si>
  <si>
    <t>STREET UPPER BAZAR</t>
  </si>
  <si>
    <t>RANCHI JHARKHAND</t>
  </si>
  <si>
    <t>THIRUMURTHY S</t>
  </si>
  <si>
    <t>AYYANTHOTTAM</t>
  </si>
  <si>
    <t>IDUVOI</t>
  </si>
  <si>
    <t>NEW DELHI</t>
  </si>
  <si>
    <t>GURMEET SINGH SALUJA</t>
  </si>
  <si>
    <t>15/49 PUNJABI BAGH WEST</t>
  </si>
  <si>
    <t>SUNIL BHALLA</t>
  </si>
  <si>
    <t>A 35 NARAIN VIHAR</t>
  </si>
  <si>
    <t>JAGJIT KAUR ANAND</t>
  </si>
  <si>
    <t>A1/115 SAFDARJANG ENCLAVE</t>
  </si>
  <si>
    <t>SATYA KUMARI</t>
  </si>
  <si>
    <t>H NO 705/5/III</t>
  </si>
  <si>
    <t>WARD NO 3 MEHRAULI</t>
  </si>
  <si>
    <t>DELHI</t>
  </si>
  <si>
    <t>KIRAN KUMARI</t>
  </si>
  <si>
    <t>BHAWNA RANI</t>
  </si>
  <si>
    <t>P S SAGHU</t>
  </si>
  <si>
    <t>IX/6122 GALI GURUHAR</t>
  </si>
  <si>
    <t>KRISHAN GANDHI NAGAR</t>
  </si>
  <si>
    <t>NAND LAL BATRA</t>
  </si>
  <si>
    <t>HOUSE NO 8 MAHILA COLONY</t>
  </si>
  <si>
    <t>GANDHI NAGAR</t>
  </si>
  <si>
    <t>BAL KRISHAN VERMA</t>
  </si>
  <si>
    <t>WZ 1247 RANI BAGH</t>
  </si>
  <si>
    <t>SHAKURBASTI</t>
  </si>
  <si>
    <t>ANJANA LOOMBA</t>
  </si>
  <si>
    <t>C 34 NEELAMBER SAINIK VIHAR</t>
  </si>
  <si>
    <t>RANI BAGH</t>
  </si>
  <si>
    <t>EAST DELHI</t>
  </si>
  <si>
    <t>RAMESH GOVINDRAO GURLHOSUR</t>
  </si>
  <si>
    <t>394 B POCKET J &amp; K</t>
  </si>
  <si>
    <t>DILSHAD GARDEN</t>
  </si>
  <si>
    <t>FARIDABAD</t>
  </si>
  <si>
    <t>JITENDER CHAUDHARY</t>
  </si>
  <si>
    <t>H NO 917 WARD NO 1</t>
  </si>
  <si>
    <t>KRISHNA COLONY OLD FARIDABAD</t>
  </si>
  <si>
    <t>ROPAR</t>
  </si>
  <si>
    <t>RAJESH KUMAR</t>
  </si>
  <si>
    <t>C/O RETD DISTT AND SESSIONS</t>
  </si>
  <si>
    <t>JUDGE HOSPITAL ROAD ROPAR</t>
  </si>
  <si>
    <t>PUNJAB</t>
  </si>
  <si>
    <t>AMRITSAR</t>
  </si>
  <si>
    <t>AARTI ARORA</t>
  </si>
  <si>
    <t>HOUSE NO 1437 8 GAKI BHATHI WALI</t>
  </si>
  <si>
    <t>QILLA BHANGIAN WALA</t>
  </si>
  <si>
    <t>AMRTISAR</t>
  </si>
  <si>
    <t>OM PARKASH</t>
  </si>
  <si>
    <t>WARD NO 09</t>
  </si>
  <si>
    <t>RAMBASTI SAMANA</t>
  </si>
  <si>
    <t>DIST PATIALASAMANA</t>
  </si>
  <si>
    <t>CHANDIGARH</t>
  </si>
  <si>
    <t>PADMINI BEHL</t>
  </si>
  <si>
    <t>1299 SECTOR 18C</t>
  </si>
  <si>
    <t>PARDEEP KUMAR GOYAL</t>
  </si>
  <si>
    <t>HAFEED S C O NO 39</t>
  </si>
  <si>
    <t>SECTOR 7 C MADHYA MARG</t>
  </si>
  <si>
    <t>VINOD NARULA</t>
  </si>
  <si>
    <t>H NO 3409 SECTOR-46C</t>
  </si>
  <si>
    <t>GHAZIABAD</t>
  </si>
  <si>
    <t>SHAKUNTALA GUPTA</t>
  </si>
  <si>
    <t>91 SARAI NAGAR ALI</t>
  </si>
  <si>
    <t>U P</t>
  </si>
  <si>
    <t>SUKHDEV BABBAR</t>
  </si>
  <si>
    <t>C 114 SURYA NAGAR</t>
  </si>
  <si>
    <t>PO CHANDER NAGAR</t>
  </si>
  <si>
    <t>GAUTAM BUDDHA NAGAR</t>
  </si>
  <si>
    <t>RAVINDER SUNGER</t>
  </si>
  <si>
    <t>459 SECTOR 28</t>
  </si>
  <si>
    <t>NOIDA UP</t>
  </si>
  <si>
    <t>Nilam Rajkumar</t>
  </si>
  <si>
    <t>Flat No. 4, Sagar Villa,</t>
  </si>
  <si>
    <t>7/46, Tilak Nagar,</t>
  </si>
  <si>
    <t>Kanpur</t>
  </si>
  <si>
    <t>SAROJ SINGH</t>
  </si>
  <si>
    <t>D-2206 INDIRA NAGAR</t>
  </si>
  <si>
    <t>BHAVNAGAR</t>
  </si>
  <si>
    <t>BAGADIA BHARAT R</t>
  </si>
  <si>
    <t>C/O SHIVLAL DHANJI BHAI</t>
  </si>
  <si>
    <t>BAGADIA N TOWER ROAD</t>
  </si>
  <si>
    <t>PARA BOTAD</t>
  </si>
  <si>
    <t>SURESHKUMAR VEDPRAKASG SHARMA</t>
  </si>
  <si>
    <t>3/14 AANIK APPT</t>
  </si>
  <si>
    <t>VASTRAPUR</t>
  </si>
  <si>
    <t>AHMEDABADAHMEDABAD</t>
  </si>
  <si>
    <t>SHAH DAMINIBEN KETANKUMAR</t>
  </si>
  <si>
    <t>24 , SHRADHA NAGAR</t>
  </si>
  <si>
    <t>NR. AYYAPPA TEMPLE</t>
  </si>
  <si>
    <t>GOTRI ROADVADODARA</t>
  </si>
  <si>
    <t>DEEPA CHOUDHARY</t>
  </si>
  <si>
    <t>ARVIND VILLA 145 S V ROAD</t>
  </si>
  <si>
    <t>IRLA VILE PARLE WEST</t>
  </si>
  <si>
    <t>BOMBAY</t>
  </si>
  <si>
    <t>RAJANI RATNAKAR KULKARNI</t>
  </si>
  <si>
    <t>PLOT NO 41 INDUSTRIAL ESTATE</t>
  </si>
  <si>
    <t>WARD NO 18 HOUSE NO 449</t>
  </si>
  <si>
    <t>NEAR HOTEL BLUE MOONICHALKARANJI</t>
  </si>
  <si>
    <t>THOTA VEERAMMA</t>
  </si>
  <si>
    <t>NEAR SUB POWER STATION</t>
  </si>
  <si>
    <t>ANNADANA SAMAJAM ROAD DURGA</t>
  </si>
  <si>
    <t>AGRAHARAM VIJAYAWADA</t>
  </si>
  <si>
    <t>PADMA RAMACHANDRAN</t>
  </si>
  <si>
    <t>24 NUNGAMBAKKAM HIGH ROAD</t>
  </si>
  <si>
    <t>MADRAS</t>
  </si>
  <si>
    <t>V RAMACHANDRAN</t>
  </si>
  <si>
    <t>S BALAKRISHNA</t>
  </si>
  <si>
    <t>K4 ANNA NAGAR EAST</t>
  </si>
  <si>
    <t>(LAXMI)</t>
  </si>
  <si>
    <t>DINDIGUL</t>
  </si>
  <si>
    <t>P MUTHU</t>
  </si>
  <si>
    <t>166 EAST CAR STREET</t>
  </si>
  <si>
    <t>S JAMUNARANI</t>
  </si>
  <si>
    <t>47 POLKE LINE ROUND ROAD</t>
  </si>
  <si>
    <t>RAJENDRAN P</t>
  </si>
  <si>
    <t>VISWABHARATHI TEXTILES LTD</t>
  </si>
  <si>
    <t>VADAMADURAI</t>
  </si>
  <si>
    <t>MANOJ KUMAR SAND</t>
  </si>
  <si>
    <t>PUSHPA CABLES</t>
  </si>
  <si>
    <t>24/21 OPPANKARA STREET</t>
  </si>
  <si>
    <t>S MURUGESAN</t>
  </si>
  <si>
    <t>VENKATASAMY NAGAR</t>
  </si>
  <si>
    <t>THANNERPANDAL</t>
  </si>
  <si>
    <t>PEELAMEDU COIMBATORE</t>
  </si>
  <si>
    <t>S DEVI</t>
  </si>
  <si>
    <t>76-C-1 SRINAGAR</t>
  </si>
  <si>
    <t>B R PURAM PEELAMEDU</t>
  </si>
  <si>
    <t>K SREE KUMARAN</t>
  </si>
  <si>
    <t>2A KRG NAGAR</t>
  </si>
  <si>
    <t>1ST STREET GANAPATHY</t>
  </si>
  <si>
    <t>P GEETA</t>
  </si>
  <si>
    <t>43, R.K.NAIDU LAYOUT</t>
  </si>
  <si>
    <t>VENKITAPURAM</t>
  </si>
  <si>
    <t>S VALSA</t>
  </si>
  <si>
    <t>14 RAMALAKSHMI NAGAR</t>
  </si>
  <si>
    <t>EDAYAR PALAYAM</t>
  </si>
  <si>
    <t>SUSHILA CHATUR</t>
  </si>
  <si>
    <t>9/18E SAKTHI NAGAR</t>
  </si>
  <si>
    <t>G N MILLS P O</t>
  </si>
  <si>
    <t>COIMBATORECOIMBATORE</t>
  </si>
  <si>
    <t>NAGARAJAN S</t>
  </si>
  <si>
    <t>9 1ST CROSS</t>
  </si>
  <si>
    <t>KAMARAJ ROAD K K PUDUR</t>
  </si>
  <si>
    <t>P KRISHNA MOORTHY</t>
  </si>
  <si>
    <t>PADMAVATHI PURAM</t>
  </si>
  <si>
    <t>GANDHI NAGAR (PO)</t>
  </si>
  <si>
    <t>A V ARJUN</t>
  </si>
  <si>
    <t>ANGERIPALAYAM (PO)</t>
  </si>
  <si>
    <t>CHETTIPALAYAM</t>
  </si>
  <si>
    <t>R NATARAJAN</t>
  </si>
  <si>
    <t>RANGEGOUNDAMPALAYAM</t>
  </si>
  <si>
    <t>MUTHANAMPALAYAM (PO)</t>
  </si>
  <si>
    <t>VIJAYAPURAM</t>
  </si>
  <si>
    <t>P SENNIAPPAN</t>
  </si>
  <si>
    <t>PULLAKADU THOTTAM KOMBAKKADU</t>
  </si>
  <si>
    <t>THOTTAM PUDUR ICHIPATTI PO</t>
  </si>
  <si>
    <t>SOMANUR</t>
  </si>
  <si>
    <t>ERNAKULAM</t>
  </si>
  <si>
    <t>K VASUDEVAN</t>
  </si>
  <si>
    <t>'NANDANAM', ANUGRAHA NAGAR</t>
  </si>
  <si>
    <t>MEKKAD POST</t>
  </si>
  <si>
    <t>NEDUMBASSERYERANAKULAM DIST.</t>
  </si>
  <si>
    <t>DIMAPUR</t>
  </si>
  <si>
    <t>RACHNA PODDAR</t>
  </si>
  <si>
    <t>FLAT NO 101</t>
  </si>
  <si>
    <t>MAJESTIC APARTMENT</t>
  </si>
  <si>
    <t>CIRCULAR ROAD</t>
  </si>
  <si>
    <t>RAKESH SONDHI</t>
  </si>
  <si>
    <t>E12/25</t>
  </si>
  <si>
    <t>DLF - PHASE-I</t>
  </si>
  <si>
    <t>GURGAONHARYANA</t>
  </si>
  <si>
    <t>MUKESH VERMA</t>
  </si>
  <si>
    <t>C-24 NEELAMBER APPT</t>
  </si>
  <si>
    <t>SAINIK VIHAR</t>
  </si>
  <si>
    <t>ANIMA</t>
  </si>
  <si>
    <t>C/O DR P P SINGH</t>
  </si>
  <si>
    <t>63 KESAR BAGH</t>
  </si>
  <si>
    <t>VISHAL PURI</t>
  </si>
  <si>
    <t>A-170,SURYA NAGAR</t>
  </si>
  <si>
    <t>PREETI GROVER</t>
  </si>
  <si>
    <t>106, MAHAGUN MORPHEUS</t>
  </si>
  <si>
    <t>E-4, SECTOR 50</t>
  </si>
  <si>
    <t>NOIDA</t>
  </si>
  <si>
    <t>DINESH M JAIN</t>
  </si>
  <si>
    <t>198 KALBADEVI ROAD</t>
  </si>
  <si>
    <t>1ST FLOOR</t>
  </si>
  <si>
    <t>KISHANLAL NAGARMAL AGRAWAL</t>
  </si>
  <si>
    <t>NEAR S B I</t>
  </si>
  <si>
    <t>MALEGAON NASIK</t>
  </si>
  <si>
    <t>ADILABAD</t>
  </si>
  <si>
    <t>RATANLAL BAJAJ</t>
  </si>
  <si>
    <t>NIRMAL ROAD</t>
  </si>
  <si>
    <t>BHAINSA</t>
  </si>
  <si>
    <t>ADILABAD DIST</t>
  </si>
  <si>
    <t>MARY</t>
  </si>
  <si>
    <t>C/O LAKSHMI NURSING HOME</t>
  </si>
  <si>
    <t>BESANT ROAD GOVERNORPET</t>
  </si>
  <si>
    <t>GUNTUR</t>
  </si>
  <si>
    <t>P SIVA DURGA RAO</t>
  </si>
  <si>
    <t>VENKATAPALEM PO</t>
  </si>
  <si>
    <t>TULLLURU MANDAL</t>
  </si>
  <si>
    <t>GUNTUR DT</t>
  </si>
  <si>
    <t>P KRISHNA KUMARI</t>
  </si>
  <si>
    <t>P JEYAGOPAL</t>
  </si>
  <si>
    <t>S/O G PALANIYAPPAN 24</t>
  </si>
  <si>
    <t>KULLANAMPATTY</t>
  </si>
  <si>
    <t>A KUMAR</t>
  </si>
  <si>
    <t>35 SUSIYAPURAM</t>
  </si>
  <si>
    <t>NAME</t>
  </si>
  <si>
    <t>NETDIV</t>
  </si>
  <si>
    <t>DWNO</t>
  </si>
  <si>
    <t>AD4</t>
  </si>
  <si>
    <t>AD3</t>
  </si>
  <si>
    <t>AD2</t>
  </si>
  <si>
    <t>AD1</t>
  </si>
  <si>
    <t>PINCOD</t>
  </si>
  <si>
    <t>MURUGESAN</t>
  </si>
  <si>
    <t>FOLIO-DEMAT ID</t>
  </si>
  <si>
    <t>NEAR RADHIKA MANDPAMGWALIOR ROAD 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</si>
</sst>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8" fontId="0" fillId="0" borderId="10" xfId="0" applyNumberFormat="1" applyBorder="1" applyAlignment="1">
      <alignment wrapText="1"/>
    </xf>
    <xf numFmtId="0" fontId="36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0.140625" style="0" customWidth="1"/>
    <col min="2" max="2" width="36.57421875" style="0" bestFit="1" customWidth="1"/>
    <col min="3" max="3" width="8.28125" style="0" bestFit="1" customWidth="1"/>
    <col min="4" max="4" width="7.8515625" style="0" customWidth="1"/>
    <col min="5" max="5" width="8.421875" style="0" bestFit="1" customWidth="1"/>
    <col min="6" max="6" width="36.57421875" style="0" bestFit="1" customWidth="1"/>
    <col min="7" max="7" width="39.140625" style="0" customWidth="1"/>
    <col min="8" max="8" width="40.140625" style="0" customWidth="1"/>
    <col min="9" max="9" width="24.140625" style="0" bestFit="1" customWidth="1"/>
    <col min="10" max="10" width="8.57421875" style="0" customWidth="1"/>
  </cols>
  <sheetData>
    <row r="1" spans="1:10" ht="30">
      <c r="A1" s="3" t="s">
        <v>450</v>
      </c>
      <c r="B1" s="3" t="s">
        <v>441</v>
      </c>
      <c r="C1" s="3" t="s">
        <v>442</v>
      </c>
      <c r="D1" s="3" t="s">
        <v>443</v>
      </c>
      <c r="E1" s="3" t="s">
        <v>0</v>
      </c>
      <c r="F1" s="3" t="s">
        <v>447</v>
      </c>
      <c r="G1" s="3" t="s">
        <v>446</v>
      </c>
      <c r="H1" s="3" t="s">
        <v>445</v>
      </c>
      <c r="I1" s="3" t="s">
        <v>444</v>
      </c>
      <c r="J1" s="3" t="s">
        <v>448</v>
      </c>
    </row>
    <row r="2" spans="1:10" ht="15">
      <c r="A2" s="1" t="str">
        <f>"1201910104781706"</f>
        <v>1201910104781706</v>
      </c>
      <c r="B2" s="1" t="s">
        <v>2</v>
      </c>
      <c r="C2" s="1">
        <v>2772</v>
      </c>
      <c r="D2" s="1">
        <v>240</v>
      </c>
      <c r="E2" s="1">
        <v>241</v>
      </c>
      <c r="F2" s="1" t="s">
        <v>3</v>
      </c>
      <c r="G2" s="1" t="s">
        <v>4</v>
      </c>
      <c r="H2" s="1"/>
      <c r="I2" s="1" t="s">
        <v>5</v>
      </c>
      <c r="J2" s="1">
        <v>113479</v>
      </c>
    </row>
    <row r="3" spans="1:10" ht="15" customHeight="1">
      <c r="A3" s="1" t="str">
        <f>"002529"</f>
        <v>002529</v>
      </c>
      <c r="B3" s="1" t="s">
        <v>449</v>
      </c>
      <c r="C3" s="1">
        <v>350</v>
      </c>
      <c r="D3" s="1">
        <v>2</v>
      </c>
      <c r="E3" s="1">
        <v>3</v>
      </c>
      <c r="F3" s="1" t="s">
        <v>6</v>
      </c>
      <c r="G3" s="1" t="s">
        <v>7</v>
      </c>
      <c r="H3" s="1" t="s">
        <v>8</v>
      </c>
      <c r="I3" s="1">
        <v>0</v>
      </c>
      <c r="J3" s="1">
        <v>0</v>
      </c>
    </row>
    <row r="4" spans="1:10" ht="15">
      <c r="A4" s="1" t="str">
        <f>"002538"</f>
        <v>002538</v>
      </c>
      <c r="B4" s="1" t="s">
        <v>9</v>
      </c>
      <c r="C4" s="1">
        <v>350</v>
      </c>
      <c r="D4" s="1">
        <v>3</v>
      </c>
      <c r="E4" s="1">
        <v>4</v>
      </c>
      <c r="F4" s="1" t="s">
        <v>10</v>
      </c>
      <c r="G4" s="1" t="s">
        <v>11</v>
      </c>
      <c r="H4" s="1" t="s">
        <v>8</v>
      </c>
      <c r="I4" s="1">
        <v>0</v>
      </c>
      <c r="J4" s="1">
        <v>0</v>
      </c>
    </row>
    <row r="5" spans="1:10" ht="15" customHeight="1">
      <c r="A5" s="1" t="str">
        <f>"002586"</f>
        <v>002586</v>
      </c>
      <c r="B5" s="1" t="s">
        <v>12</v>
      </c>
      <c r="C5" s="1">
        <v>350</v>
      </c>
      <c r="D5" s="1">
        <v>5</v>
      </c>
      <c r="E5" s="1">
        <v>6</v>
      </c>
      <c r="F5" s="1" t="s">
        <v>13</v>
      </c>
      <c r="G5" s="1" t="s">
        <v>14</v>
      </c>
      <c r="H5" s="1" t="s">
        <v>8</v>
      </c>
      <c r="I5" s="1">
        <v>0</v>
      </c>
      <c r="J5" s="1">
        <v>0</v>
      </c>
    </row>
    <row r="6" spans="1:10" ht="15">
      <c r="A6" s="1" t="str">
        <f>"002642"</f>
        <v>002642</v>
      </c>
      <c r="B6" s="1" t="s">
        <v>15</v>
      </c>
      <c r="C6" s="1">
        <v>350</v>
      </c>
      <c r="D6" s="1">
        <v>6</v>
      </c>
      <c r="E6" s="1">
        <v>7</v>
      </c>
      <c r="F6" s="1" t="s">
        <v>16</v>
      </c>
      <c r="G6" s="1"/>
      <c r="H6" s="1" t="s">
        <v>8</v>
      </c>
      <c r="I6" s="1">
        <v>0</v>
      </c>
      <c r="J6" s="1">
        <v>0</v>
      </c>
    </row>
    <row r="7" spans="1:10" ht="15">
      <c r="A7" s="1" t="str">
        <f>"IN30011810571660"</f>
        <v>IN30011810571660</v>
      </c>
      <c r="B7" s="1" t="s">
        <v>17</v>
      </c>
      <c r="C7" s="1">
        <v>630</v>
      </c>
      <c r="D7" s="1">
        <v>7</v>
      </c>
      <c r="E7" s="1">
        <v>8</v>
      </c>
      <c r="F7" s="1">
        <v>90</v>
      </c>
      <c r="G7" s="1" t="s">
        <v>18</v>
      </c>
      <c r="H7" s="1" t="s">
        <v>19</v>
      </c>
      <c r="I7" s="1"/>
      <c r="J7" s="1">
        <v>124001</v>
      </c>
    </row>
    <row r="8" spans="1:10" ht="15">
      <c r="A8" s="1" t="str">
        <f>"1304140002802931"</f>
        <v>1304140002802931</v>
      </c>
      <c r="B8" s="1" t="s">
        <v>22</v>
      </c>
      <c r="C8" s="1">
        <v>350</v>
      </c>
      <c r="D8" s="1">
        <v>8</v>
      </c>
      <c r="E8" s="1">
        <v>9</v>
      </c>
      <c r="F8" s="1" t="s">
        <v>23</v>
      </c>
      <c r="G8" s="1" t="s">
        <v>24</v>
      </c>
      <c r="H8" s="1" t="s">
        <v>25</v>
      </c>
      <c r="I8" s="1" t="s">
        <v>26</v>
      </c>
      <c r="J8" s="1">
        <v>140401</v>
      </c>
    </row>
    <row r="9" spans="1:10" ht="15">
      <c r="A9" s="1" t="str">
        <f>"IN30133017348921"</f>
        <v>IN30133017348921</v>
      </c>
      <c r="B9" s="1" t="s">
        <v>27</v>
      </c>
      <c r="C9" s="1">
        <v>105</v>
      </c>
      <c r="D9" s="1">
        <v>9</v>
      </c>
      <c r="E9" s="1">
        <v>10</v>
      </c>
      <c r="F9" s="1" t="s">
        <v>28</v>
      </c>
      <c r="G9" s="1" t="s">
        <v>29</v>
      </c>
      <c r="H9" s="1" t="s">
        <v>30</v>
      </c>
      <c r="I9" s="1"/>
      <c r="J9" s="1">
        <v>147001</v>
      </c>
    </row>
    <row r="10" spans="1:10" ht="15">
      <c r="A10" s="1" t="str">
        <f>"1203350001565345"</f>
        <v>1203350001565345</v>
      </c>
      <c r="B10" s="1" t="s">
        <v>32</v>
      </c>
      <c r="C10" s="1">
        <v>35</v>
      </c>
      <c r="D10" s="1">
        <v>10</v>
      </c>
      <c r="E10" s="1">
        <v>11</v>
      </c>
      <c r="F10" s="1" t="s">
        <v>33</v>
      </c>
      <c r="G10" s="1" t="s">
        <v>31</v>
      </c>
      <c r="H10" s="1" t="s">
        <v>34</v>
      </c>
      <c r="I10" s="1" t="s">
        <v>31</v>
      </c>
      <c r="J10" s="1">
        <v>193101</v>
      </c>
    </row>
    <row r="11" spans="1:10" ht="15">
      <c r="A11" s="1" t="str">
        <f>"1201320000348208"</f>
        <v>1201320000348208</v>
      </c>
      <c r="B11" s="1" t="s">
        <v>36</v>
      </c>
      <c r="C11" s="1">
        <v>875</v>
      </c>
      <c r="D11" s="1">
        <v>11</v>
      </c>
      <c r="E11" s="1">
        <v>12</v>
      </c>
      <c r="F11" s="1" t="s">
        <v>37</v>
      </c>
      <c r="G11" s="1" t="s">
        <v>38</v>
      </c>
      <c r="H11" s="1" t="s">
        <v>39</v>
      </c>
      <c r="I11" s="1" t="s">
        <v>40</v>
      </c>
      <c r="J11" s="1">
        <v>226017</v>
      </c>
    </row>
    <row r="12" spans="1:10" ht="15" customHeight="1">
      <c r="A12" s="1" t="str">
        <f>"IN30100610069609"</f>
        <v>IN30100610069609</v>
      </c>
      <c r="B12" s="1" t="s">
        <v>42</v>
      </c>
      <c r="C12" s="1">
        <v>35</v>
      </c>
      <c r="D12" s="1">
        <v>13</v>
      </c>
      <c r="E12" s="1">
        <v>14</v>
      </c>
      <c r="F12" s="1" t="s">
        <v>43</v>
      </c>
      <c r="G12" s="1" t="s">
        <v>44</v>
      </c>
      <c r="H12" s="1" t="s">
        <v>451</v>
      </c>
      <c r="I12" s="1" t="s">
        <v>41</v>
      </c>
      <c r="J12" s="1">
        <v>284003</v>
      </c>
    </row>
    <row r="13" spans="1:10" ht="15">
      <c r="A13" s="1" t="str">
        <f>"1201060000698451"</f>
        <v>1201060000698451</v>
      </c>
      <c r="B13" s="1" t="s">
        <v>45</v>
      </c>
      <c r="C13" s="1">
        <v>175</v>
      </c>
      <c r="D13" s="1">
        <v>15</v>
      </c>
      <c r="E13" s="1">
        <v>16</v>
      </c>
      <c r="F13" s="1" t="s">
        <v>46</v>
      </c>
      <c r="G13" s="1" t="s">
        <v>47</v>
      </c>
      <c r="H13" s="1" t="s">
        <v>48</v>
      </c>
      <c r="I13" s="1" t="s">
        <v>49</v>
      </c>
      <c r="J13" s="1">
        <v>302020</v>
      </c>
    </row>
    <row r="14" spans="1:10" ht="15">
      <c r="A14" s="1" t="str">
        <f>"1202470000193470"</f>
        <v>1202470000193470</v>
      </c>
      <c r="B14" s="1" t="s">
        <v>51</v>
      </c>
      <c r="C14" s="1">
        <v>525</v>
      </c>
      <c r="D14" s="1">
        <v>17</v>
      </c>
      <c r="E14" s="1">
        <v>18</v>
      </c>
      <c r="F14" s="1" t="s">
        <v>52</v>
      </c>
      <c r="G14" s="1" t="s">
        <v>53</v>
      </c>
      <c r="H14" s="1" t="s">
        <v>54</v>
      </c>
      <c r="I14" s="1" t="s">
        <v>50</v>
      </c>
      <c r="J14" s="1">
        <v>323001</v>
      </c>
    </row>
    <row r="15" spans="1:10" ht="15">
      <c r="A15" s="1" t="str">
        <f>"IN30177414027472"</f>
        <v>IN30177414027472</v>
      </c>
      <c r="B15" s="1" t="s">
        <v>56</v>
      </c>
      <c r="C15" s="1">
        <v>35</v>
      </c>
      <c r="D15" s="1">
        <v>18</v>
      </c>
      <c r="E15" s="1">
        <v>19</v>
      </c>
      <c r="F15" s="1" t="s">
        <v>57</v>
      </c>
      <c r="G15" s="1" t="s">
        <v>58</v>
      </c>
      <c r="H15" s="1" t="s">
        <v>55</v>
      </c>
      <c r="I15" s="1"/>
      <c r="J15" s="1">
        <v>334001</v>
      </c>
    </row>
    <row r="16" spans="1:10" ht="15">
      <c r="A16" s="1" t="str">
        <f>"1201800000273004"</f>
        <v>1201800000273004</v>
      </c>
      <c r="B16" s="1" t="s">
        <v>59</v>
      </c>
      <c r="C16" s="1">
        <v>140</v>
      </c>
      <c r="D16" s="1">
        <v>19</v>
      </c>
      <c r="E16" s="1">
        <v>20</v>
      </c>
      <c r="F16" s="1" t="s">
        <v>60</v>
      </c>
      <c r="G16" s="1" t="s">
        <v>61</v>
      </c>
      <c r="H16" s="1"/>
      <c r="I16" s="1" t="s">
        <v>62</v>
      </c>
      <c r="J16" s="1">
        <v>370201</v>
      </c>
    </row>
    <row r="17" spans="1:10" ht="15">
      <c r="A17" s="1" t="str">
        <f>"1204470004826982"</f>
        <v>1204470004826982</v>
      </c>
      <c r="B17" s="1" t="s">
        <v>64</v>
      </c>
      <c r="C17" s="1">
        <v>210</v>
      </c>
      <c r="D17" s="1">
        <v>21</v>
      </c>
      <c r="E17" s="1">
        <v>22</v>
      </c>
      <c r="F17" s="1" t="s">
        <v>65</v>
      </c>
      <c r="G17" s="1" t="s">
        <v>66</v>
      </c>
      <c r="H17" s="1" t="s">
        <v>67</v>
      </c>
      <c r="I17" s="1" t="s">
        <v>63</v>
      </c>
      <c r="J17" s="1">
        <v>382350</v>
      </c>
    </row>
    <row r="18" spans="1:10" ht="15">
      <c r="A18" s="1" t="str">
        <f>"1201210100352399"</f>
        <v>1201210100352399</v>
      </c>
      <c r="B18" s="1" t="s">
        <v>68</v>
      </c>
      <c r="C18" s="1">
        <v>700</v>
      </c>
      <c r="D18" s="1">
        <v>22</v>
      </c>
      <c r="E18" s="1">
        <v>23</v>
      </c>
      <c r="F18" s="1" t="s">
        <v>69</v>
      </c>
      <c r="G18" s="1" t="s">
        <v>70</v>
      </c>
      <c r="H18" s="1" t="s">
        <v>71</v>
      </c>
      <c r="I18" s="1" t="s">
        <v>63</v>
      </c>
      <c r="J18" s="1">
        <v>382418</v>
      </c>
    </row>
    <row r="19" spans="1:10" ht="15">
      <c r="A19" s="1" t="str">
        <f>"IN30063620057387"</f>
        <v>IN30063620057387</v>
      </c>
      <c r="B19" s="1" t="s">
        <v>72</v>
      </c>
      <c r="C19" s="1">
        <v>350</v>
      </c>
      <c r="D19" s="1">
        <v>23</v>
      </c>
      <c r="E19" s="1">
        <v>24</v>
      </c>
      <c r="F19" s="1" t="s">
        <v>73</v>
      </c>
      <c r="G19" s="1" t="s">
        <v>74</v>
      </c>
      <c r="H19" s="1" t="s">
        <v>75</v>
      </c>
      <c r="I19" s="1"/>
      <c r="J19" s="1">
        <v>387370</v>
      </c>
    </row>
    <row r="20" spans="1:10" ht="15">
      <c r="A20" s="1" t="str">
        <f>"1203420000015022"</f>
        <v>1203420000015022</v>
      </c>
      <c r="B20" s="1" t="s">
        <v>76</v>
      </c>
      <c r="C20" s="1">
        <v>175</v>
      </c>
      <c r="D20" s="1">
        <v>24</v>
      </c>
      <c r="E20" s="1">
        <v>25</v>
      </c>
      <c r="F20" s="1" t="s">
        <v>77</v>
      </c>
      <c r="G20" s="1" t="s">
        <v>78</v>
      </c>
      <c r="H20" s="1" t="s">
        <v>79</v>
      </c>
      <c r="I20" s="1" t="s">
        <v>1</v>
      </c>
      <c r="J20" s="1">
        <v>400003</v>
      </c>
    </row>
    <row r="21" spans="1:10" ht="15">
      <c r="A21" s="1" t="str">
        <f>"IN30040910152546"</f>
        <v>IN30040910152546</v>
      </c>
      <c r="B21" s="1" t="s">
        <v>80</v>
      </c>
      <c r="C21" s="1">
        <v>700</v>
      </c>
      <c r="D21" s="1">
        <v>25</v>
      </c>
      <c r="E21" s="1">
        <v>26</v>
      </c>
      <c r="F21" s="1" t="s">
        <v>81</v>
      </c>
      <c r="G21" s="1" t="s">
        <v>82</v>
      </c>
      <c r="H21" s="1" t="s">
        <v>83</v>
      </c>
      <c r="I21" s="1"/>
      <c r="J21" s="1">
        <v>400016</v>
      </c>
    </row>
    <row r="22" spans="1:10" ht="15">
      <c r="A22" s="1" t="str">
        <f>"1201120000055395"</f>
        <v>1201120000055395</v>
      </c>
      <c r="B22" s="1" t="s">
        <v>84</v>
      </c>
      <c r="C22" s="1">
        <v>350</v>
      </c>
      <c r="D22" s="1">
        <v>31</v>
      </c>
      <c r="E22" s="1">
        <v>32</v>
      </c>
      <c r="F22" s="1" t="s">
        <v>85</v>
      </c>
      <c r="G22" s="1" t="s">
        <v>86</v>
      </c>
      <c r="H22" s="1" t="s">
        <v>87</v>
      </c>
      <c r="I22" s="1" t="s">
        <v>1</v>
      </c>
      <c r="J22" s="1">
        <v>400097</v>
      </c>
    </row>
    <row r="23" spans="1:10" ht="15">
      <c r="A23" s="1" t="str">
        <f>"1204720011182005"</f>
        <v>1204720011182005</v>
      </c>
      <c r="B23" s="1" t="s">
        <v>89</v>
      </c>
      <c r="C23" s="1">
        <v>280</v>
      </c>
      <c r="D23" s="1">
        <v>33</v>
      </c>
      <c r="E23" s="1">
        <v>34</v>
      </c>
      <c r="F23" s="1" t="s">
        <v>90</v>
      </c>
      <c r="G23" s="1" t="s">
        <v>91</v>
      </c>
      <c r="H23" s="1" t="s">
        <v>92</v>
      </c>
      <c r="I23" s="1" t="s">
        <v>88</v>
      </c>
      <c r="J23" s="1">
        <v>411018</v>
      </c>
    </row>
    <row r="24" spans="1:10" ht="15">
      <c r="A24" s="1" t="str">
        <f>"IN30177413487788"</f>
        <v>IN30177413487788</v>
      </c>
      <c r="B24" s="1" t="s">
        <v>93</v>
      </c>
      <c r="C24" s="1">
        <v>315</v>
      </c>
      <c r="D24" s="1">
        <v>34</v>
      </c>
      <c r="E24" s="1">
        <v>35</v>
      </c>
      <c r="F24" s="1" t="s">
        <v>94</v>
      </c>
      <c r="G24" s="1" t="s">
        <v>95</v>
      </c>
      <c r="H24" s="1" t="s">
        <v>96</v>
      </c>
      <c r="I24" s="1"/>
      <c r="J24" s="1">
        <v>414102</v>
      </c>
    </row>
    <row r="25" spans="1:10" ht="15">
      <c r="A25" s="1" t="str">
        <f>"IN30177413913739"</f>
        <v>IN30177413913739</v>
      </c>
      <c r="B25" s="1" t="s">
        <v>98</v>
      </c>
      <c r="C25" s="1">
        <v>70</v>
      </c>
      <c r="D25" s="1">
        <v>35</v>
      </c>
      <c r="E25" s="1">
        <v>36</v>
      </c>
      <c r="F25" s="1" t="s">
        <v>99</v>
      </c>
      <c r="G25" s="1" t="s">
        <v>100</v>
      </c>
      <c r="H25" s="1" t="s">
        <v>101</v>
      </c>
      <c r="I25" s="1"/>
      <c r="J25" s="1">
        <v>423203</v>
      </c>
    </row>
    <row r="26" spans="1:10" ht="15">
      <c r="A26" s="1" t="str">
        <f>"IN30198310501510"</f>
        <v>IN30198310501510</v>
      </c>
      <c r="B26" s="1" t="s">
        <v>102</v>
      </c>
      <c r="C26" s="1">
        <v>140</v>
      </c>
      <c r="D26" s="1">
        <v>40</v>
      </c>
      <c r="E26" s="1">
        <v>41</v>
      </c>
      <c r="F26" s="1" t="s">
        <v>103</v>
      </c>
      <c r="G26" s="1"/>
      <c r="H26" s="1" t="s">
        <v>104</v>
      </c>
      <c r="I26" s="1"/>
      <c r="J26" s="1">
        <v>452009</v>
      </c>
    </row>
    <row r="27" spans="1:10" ht="15">
      <c r="A27" s="1" t="str">
        <f>"IN30198310095387"</f>
        <v>IN30198310095387</v>
      </c>
      <c r="B27" s="1" t="s">
        <v>105</v>
      </c>
      <c r="C27" s="1">
        <v>1260</v>
      </c>
      <c r="D27" s="1">
        <v>41</v>
      </c>
      <c r="E27" s="1">
        <v>42</v>
      </c>
      <c r="F27" s="1" t="s">
        <v>106</v>
      </c>
      <c r="G27" s="1"/>
      <c r="H27" s="1" t="s">
        <v>107</v>
      </c>
      <c r="I27" s="1"/>
      <c r="J27" s="1">
        <v>454001</v>
      </c>
    </row>
    <row r="28" spans="1:10" ht="15">
      <c r="A28" s="1" t="str">
        <f>"1201700000007451"</f>
        <v>1201700000007451</v>
      </c>
      <c r="B28" s="1" t="s">
        <v>109</v>
      </c>
      <c r="C28" s="1">
        <v>105</v>
      </c>
      <c r="D28" s="1">
        <v>42</v>
      </c>
      <c r="E28" s="1">
        <v>43</v>
      </c>
      <c r="F28" s="1" t="s">
        <v>110</v>
      </c>
      <c r="G28" s="1" t="s">
        <v>111</v>
      </c>
      <c r="H28" s="1"/>
      <c r="I28" s="1" t="s">
        <v>108</v>
      </c>
      <c r="J28" s="1">
        <v>462016</v>
      </c>
    </row>
    <row r="29" spans="1:10" ht="15">
      <c r="A29" s="1" t="str">
        <f>"IN30198310695188"</f>
        <v>IN30198310695188</v>
      </c>
      <c r="B29" s="1" t="s">
        <v>112</v>
      </c>
      <c r="C29" s="1">
        <v>700</v>
      </c>
      <c r="D29" s="1">
        <v>43</v>
      </c>
      <c r="E29" s="1">
        <v>44</v>
      </c>
      <c r="F29" s="1" t="s">
        <v>113</v>
      </c>
      <c r="G29" s="1" t="s">
        <v>114</v>
      </c>
      <c r="H29" s="1" t="s">
        <v>115</v>
      </c>
      <c r="I29" s="1"/>
      <c r="J29" s="1">
        <v>462030</v>
      </c>
    </row>
    <row r="30" spans="1:10" ht="15">
      <c r="A30" s="1" t="str">
        <f>"1201750000181085"</f>
        <v>1201750000181085</v>
      </c>
      <c r="B30" s="1" t="s">
        <v>117</v>
      </c>
      <c r="C30" s="1">
        <v>210</v>
      </c>
      <c r="D30" s="1">
        <v>45</v>
      </c>
      <c r="E30" s="1">
        <v>46</v>
      </c>
      <c r="F30" s="1" t="s">
        <v>118</v>
      </c>
      <c r="G30" s="1" t="s">
        <v>119</v>
      </c>
      <c r="H30" s="1" t="s">
        <v>116</v>
      </c>
      <c r="I30" s="1" t="s">
        <v>116</v>
      </c>
      <c r="J30" s="1">
        <v>491001</v>
      </c>
    </row>
    <row r="31" spans="1:10" ht="15">
      <c r="A31" s="1" t="str">
        <f>"IN30429513772433"</f>
        <v>IN30429513772433</v>
      </c>
      <c r="B31" s="1" t="s">
        <v>120</v>
      </c>
      <c r="C31" s="1">
        <v>350</v>
      </c>
      <c r="D31" s="1">
        <v>46</v>
      </c>
      <c r="E31" s="1">
        <v>47</v>
      </c>
      <c r="F31" s="1" t="s">
        <v>121</v>
      </c>
      <c r="G31" s="1" t="s">
        <v>122</v>
      </c>
      <c r="H31" s="1" t="s">
        <v>123</v>
      </c>
      <c r="I31" s="1"/>
      <c r="J31" s="1">
        <v>495450</v>
      </c>
    </row>
    <row r="32" spans="1:10" ht="45">
      <c r="A32" s="1" t="str">
        <f>"IN30021412524539"</f>
        <v>IN30021412524539</v>
      </c>
      <c r="B32" s="1" t="s">
        <v>124</v>
      </c>
      <c r="C32" s="1">
        <v>700</v>
      </c>
      <c r="D32" s="1">
        <v>47</v>
      </c>
      <c r="E32" s="1">
        <v>48</v>
      </c>
      <c r="F32" s="1" t="s">
        <v>125</v>
      </c>
      <c r="G32" s="1" t="s">
        <v>126</v>
      </c>
      <c r="H32" s="1" t="s">
        <v>127</v>
      </c>
      <c r="I32" s="1"/>
      <c r="J32" s="1">
        <v>500072</v>
      </c>
    </row>
    <row r="33" spans="1:10" ht="15">
      <c r="A33" s="1" t="str">
        <f>"IN30102221315673"</f>
        <v>IN30102221315673</v>
      </c>
      <c r="B33" s="1" t="s">
        <v>129</v>
      </c>
      <c r="C33" s="1">
        <v>525</v>
      </c>
      <c r="D33" s="1">
        <v>48</v>
      </c>
      <c r="E33" s="1">
        <v>49</v>
      </c>
      <c r="F33" s="1" t="s">
        <v>130</v>
      </c>
      <c r="G33" s="1" t="s">
        <v>131</v>
      </c>
      <c r="H33" s="1" t="s">
        <v>132</v>
      </c>
      <c r="I33" s="1"/>
      <c r="J33" s="1">
        <v>520011</v>
      </c>
    </row>
    <row r="34" spans="1:10" ht="15">
      <c r="A34" s="1" t="str">
        <f>"IN30039413783096"</f>
        <v>IN30039413783096</v>
      </c>
      <c r="B34" s="1" t="s">
        <v>134</v>
      </c>
      <c r="C34" s="1">
        <v>175</v>
      </c>
      <c r="D34" s="1">
        <v>49</v>
      </c>
      <c r="E34" s="1">
        <v>50</v>
      </c>
      <c r="F34" s="1" t="s">
        <v>135</v>
      </c>
      <c r="G34" s="1" t="s">
        <v>136</v>
      </c>
      <c r="H34" s="1" t="s">
        <v>137</v>
      </c>
      <c r="I34" s="1"/>
      <c r="J34" s="1">
        <v>533101</v>
      </c>
    </row>
    <row r="35" spans="1:10" ht="30">
      <c r="A35" s="1" t="str">
        <f>"1208160089178156"</f>
        <v>1208160089178156</v>
      </c>
      <c r="B35" s="1" t="s">
        <v>138</v>
      </c>
      <c r="C35" s="1">
        <v>140</v>
      </c>
      <c r="D35" s="1">
        <v>50</v>
      </c>
      <c r="E35" s="1">
        <v>51</v>
      </c>
      <c r="F35" s="1" t="s">
        <v>139</v>
      </c>
      <c r="G35" s="1" t="s">
        <v>140</v>
      </c>
      <c r="H35" s="1" t="s">
        <v>141</v>
      </c>
      <c r="I35" s="1" t="s">
        <v>142</v>
      </c>
      <c r="J35" s="1">
        <v>560077</v>
      </c>
    </row>
    <row r="36" spans="1:10" ht="15">
      <c r="A36" s="1" t="str">
        <f>"IN30023911298337"</f>
        <v>IN30023911298337</v>
      </c>
      <c r="B36" s="1" t="s">
        <v>144</v>
      </c>
      <c r="C36" s="1">
        <v>350</v>
      </c>
      <c r="D36" s="1">
        <v>51</v>
      </c>
      <c r="E36" s="1">
        <v>52</v>
      </c>
      <c r="F36" s="1" t="s">
        <v>145</v>
      </c>
      <c r="G36" s="1" t="s">
        <v>146</v>
      </c>
      <c r="H36" s="1" t="s">
        <v>147</v>
      </c>
      <c r="I36" s="1"/>
      <c r="J36" s="1">
        <v>560100</v>
      </c>
    </row>
    <row r="37" spans="1:10" ht="15">
      <c r="A37" s="1" t="str">
        <f>"1201330000301164"</f>
        <v>1201330000301164</v>
      </c>
      <c r="B37" s="1" t="s">
        <v>148</v>
      </c>
      <c r="C37" s="1">
        <v>70</v>
      </c>
      <c r="D37" s="1">
        <v>52</v>
      </c>
      <c r="E37" s="1">
        <v>53</v>
      </c>
      <c r="F37" s="1" t="s">
        <v>149</v>
      </c>
      <c r="G37" s="1" t="s">
        <v>150</v>
      </c>
      <c r="H37" s="1" t="s">
        <v>151</v>
      </c>
      <c r="I37" s="1" t="s">
        <v>152</v>
      </c>
      <c r="J37" s="1">
        <v>562101</v>
      </c>
    </row>
    <row r="38" spans="1:10" ht="15">
      <c r="A38" s="1" t="str">
        <f>"IN30214810150918"</f>
        <v>IN30214810150918</v>
      </c>
      <c r="B38" s="1" t="s">
        <v>153</v>
      </c>
      <c r="C38" s="1">
        <v>175</v>
      </c>
      <c r="D38" s="1">
        <v>54</v>
      </c>
      <c r="E38" s="1">
        <v>55</v>
      </c>
      <c r="F38" s="1" t="s">
        <v>154</v>
      </c>
      <c r="G38" s="1" t="s">
        <v>155</v>
      </c>
      <c r="H38" s="1" t="s">
        <v>156</v>
      </c>
      <c r="I38" s="1"/>
      <c r="J38" s="1">
        <v>570023</v>
      </c>
    </row>
    <row r="39" spans="1:10" ht="15">
      <c r="A39" s="1" t="str">
        <f>"1203500000526749"</f>
        <v>1203500000526749</v>
      </c>
      <c r="B39" s="1" t="s">
        <v>158</v>
      </c>
      <c r="C39" s="1">
        <v>280</v>
      </c>
      <c r="D39" s="1">
        <v>56</v>
      </c>
      <c r="E39" s="1">
        <v>57</v>
      </c>
      <c r="F39" s="1" t="s">
        <v>159</v>
      </c>
      <c r="G39" s="1" t="s">
        <v>160</v>
      </c>
      <c r="H39" s="1" t="s">
        <v>157</v>
      </c>
      <c r="I39" s="1" t="s">
        <v>157</v>
      </c>
      <c r="J39" s="1">
        <v>590016</v>
      </c>
    </row>
    <row r="40" spans="1:10" ht="15">
      <c r="A40" s="1" t="str">
        <f>"IN30163760066814"</f>
        <v>IN30163760066814</v>
      </c>
      <c r="B40" s="1" t="s">
        <v>161</v>
      </c>
      <c r="C40" s="1">
        <v>35</v>
      </c>
      <c r="D40" s="1">
        <v>58</v>
      </c>
      <c r="E40" s="1">
        <v>59</v>
      </c>
      <c r="F40" s="1" t="s">
        <v>162</v>
      </c>
      <c r="G40" s="1" t="s">
        <v>163</v>
      </c>
      <c r="H40" s="1" t="s">
        <v>164</v>
      </c>
      <c r="I40" s="1"/>
      <c r="J40" s="1">
        <v>600079</v>
      </c>
    </row>
    <row r="41" spans="1:10" ht="15">
      <c r="A41" s="1" t="str">
        <f>"002321"</f>
        <v>002321</v>
      </c>
      <c r="B41" s="1" t="s">
        <v>166</v>
      </c>
      <c r="C41" s="1">
        <v>350</v>
      </c>
      <c r="D41" s="1">
        <v>63</v>
      </c>
      <c r="E41" s="1">
        <v>64</v>
      </c>
      <c r="F41" s="1" t="s">
        <v>167</v>
      </c>
      <c r="G41" s="1" t="s">
        <v>168</v>
      </c>
      <c r="H41" s="1" t="s">
        <v>165</v>
      </c>
      <c r="I41" s="1" t="s">
        <v>165</v>
      </c>
      <c r="J41" s="1">
        <v>641002</v>
      </c>
    </row>
    <row r="42" spans="1:10" ht="15">
      <c r="A42" s="1" t="str">
        <f>"002385"</f>
        <v>002385</v>
      </c>
      <c r="B42" s="1" t="s">
        <v>169</v>
      </c>
      <c r="C42" s="1">
        <v>350</v>
      </c>
      <c r="D42" s="1">
        <v>64</v>
      </c>
      <c r="E42" s="1">
        <v>65</v>
      </c>
      <c r="F42" s="1" t="s">
        <v>167</v>
      </c>
      <c r="G42" s="1" t="s">
        <v>168</v>
      </c>
      <c r="H42" s="1" t="s">
        <v>165</v>
      </c>
      <c r="I42" s="1" t="s">
        <v>165</v>
      </c>
      <c r="J42" s="1">
        <v>641002</v>
      </c>
    </row>
    <row r="43" spans="1:10" ht="15">
      <c r="A43" s="1" t="str">
        <f>"002421"</f>
        <v>002421</v>
      </c>
      <c r="B43" s="1" t="s">
        <v>170</v>
      </c>
      <c r="C43" s="1">
        <v>350</v>
      </c>
      <c r="D43" s="1">
        <v>65</v>
      </c>
      <c r="E43" s="1">
        <v>66</v>
      </c>
      <c r="F43" s="1" t="s">
        <v>167</v>
      </c>
      <c r="G43" s="1" t="s">
        <v>168</v>
      </c>
      <c r="H43" s="1" t="s">
        <v>165</v>
      </c>
      <c r="I43" s="1" t="s">
        <v>165</v>
      </c>
      <c r="J43" s="1">
        <v>641002</v>
      </c>
    </row>
    <row r="44" spans="1:10" ht="15">
      <c r="A44" s="1" t="str">
        <f>"002422"</f>
        <v>002422</v>
      </c>
      <c r="B44" s="1" t="s">
        <v>171</v>
      </c>
      <c r="C44" s="1">
        <v>350</v>
      </c>
      <c r="D44" s="1">
        <v>66</v>
      </c>
      <c r="E44" s="1">
        <v>67</v>
      </c>
      <c r="F44" s="1" t="s">
        <v>172</v>
      </c>
      <c r="G44" s="1" t="s">
        <v>173</v>
      </c>
      <c r="H44" s="1" t="s">
        <v>174</v>
      </c>
      <c r="I44" s="1" t="s">
        <v>165</v>
      </c>
      <c r="J44" s="1">
        <v>641002</v>
      </c>
    </row>
    <row r="45" spans="1:10" ht="15">
      <c r="A45" s="1" t="str">
        <f>"002423"</f>
        <v>002423</v>
      </c>
      <c r="B45" s="1" t="s">
        <v>175</v>
      </c>
      <c r="C45" s="1">
        <v>350</v>
      </c>
      <c r="D45" s="1">
        <v>67</v>
      </c>
      <c r="E45" s="1">
        <v>68</v>
      </c>
      <c r="F45" s="1" t="s">
        <v>172</v>
      </c>
      <c r="G45" s="1" t="s">
        <v>173</v>
      </c>
      <c r="H45" s="1" t="s">
        <v>174</v>
      </c>
      <c r="I45" s="1" t="s">
        <v>165</v>
      </c>
      <c r="J45" s="1">
        <v>641002</v>
      </c>
    </row>
    <row r="46" spans="1:10" ht="15">
      <c r="A46" s="1" t="str">
        <f>"002342"</f>
        <v>002342</v>
      </c>
      <c r="B46" s="1" t="s">
        <v>176</v>
      </c>
      <c r="C46" s="1">
        <v>350</v>
      </c>
      <c r="D46" s="1">
        <v>69</v>
      </c>
      <c r="E46" s="1">
        <v>70</v>
      </c>
      <c r="F46" s="1" t="s">
        <v>177</v>
      </c>
      <c r="G46" s="1" t="s">
        <v>178</v>
      </c>
      <c r="H46" s="1" t="s">
        <v>165</v>
      </c>
      <c r="I46" s="1" t="s">
        <v>165</v>
      </c>
      <c r="J46" s="1">
        <v>641006</v>
      </c>
    </row>
    <row r="47" spans="1:10" ht="15">
      <c r="A47" s="1" t="str">
        <f>"002345"</f>
        <v>002345</v>
      </c>
      <c r="B47" s="1" t="s">
        <v>179</v>
      </c>
      <c r="C47" s="1">
        <v>350</v>
      </c>
      <c r="D47" s="1">
        <v>70</v>
      </c>
      <c r="E47" s="1">
        <v>71</v>
      </c>
      <c r="F47" s="1" t="s">
        <v>180</v>
      </c>
      <c r="G47" s="1" t="s">
        <v>181</v>
      </c>
      <c r="H47" s="1" t="s">
        <v>165</v>
      </c>
      <c r="I47" s="1" t="s">
        <v>165</v>
      </c>
      <c r="J47" s="1">
        <v>641006</v>
      </c>
    </row>
    <row r="48" spans="1:10" ht="15">
      <c r="A48" s="1" t="str">
        <f>"002381"</f>
        <v>002381</v>
      </c>
      <c r="B48" s="1" t="s">
        <v>182</v>
      </c>
      <c r="C48" s="1">
        <v>350</v>
      </c>
      <c r="D48" s="1">
        <v>79</v>
      </c>
      <c r="E48" s="1">
        <v>80</v>
      </c>
      <c r="F48" s="2">
        <v>0.25</v>
      </c>
      <c r="G48" s="1" t="s">
        <v>183</v>
      </c>
      <c r="H48" s="1" t="s">
        <v>184</v>
      </c>
      <c r="I48" s="1" t="s">
        <v>165</v>
      </c>
      <c r="J48" s="1">
        <v>641021</v>
      </c>
    </row>
    <row r="49" spans="1:10" ht="15">
      <c r="A49" s="1" t="str">
        <f>"002343"</f>
        <v>002343</v>
      </c>
      <c r="B49" s="1" t="s">
        <v>185</v>
      </c>
      <c r="C49" s="1">
        <v>350</v>
      </c>
      <c r="D49" s="1">
        <v>80</v>
      </c>
      <c r="E49" s="1">
        <v>81</v>
      </c>
      <c r="F49" s="1" t="s">
        <v>186</v>
      </c>
      <c r="G49" s="1" t="s">
        <v>187</v>
      </c>
      <c r="H49" s="1" t="s">
        <v>188</v>
      </c>
      <c r="I49" s="1" t="s">
        <v>165</v>
      </c>
      <c r="J49" s="1">
        <v>641025</v>
      </c>
    </row>
    <row r="50" spans="1:10" ht="15">
      <c r="A50" s="1" t="str">
        <f>"002336"</f>
        <v>002336</v>
      </c>
      <c r="B50" s="1" t="s">
        <v>189</v>
      </c>
      <c r="C50" s="1">
        <v>350</v>
      </c>
      <c r="D50" s="1">
        <v>81</v>
      </c>
      <c r="E50" s="1">
        <v>82</v>
      </c>
      <c r="F50" s="1" t="s">
        <v>190</v>
      </c>
      <c r="G50" s="1" t="s">
        <v>191</v>
      </c>
      <c r="H50" s="1" t="s">
        <v>165</v>
      </c>
      <c r="I50" s="1" t="s">
        <v>165</v>
      </c>
      <c r="J50" s="1">
        <v>641030</v>
      </c>
    </row>
    <row r="51" spans="1:10" ht="15">
      <c r="A51" s="1" t="str">
        <f>"002328"</f>
        <v>002328</v>
      </c>
      <c r="B51" s="1" t="s">
        <v>192</v>
      </c>
      <c r="C51" s="1">
        <v>350</v>
      </c>
      <c r="D51" s="1">
        <v>84</v>
      </c>
      <c r="E51" s="1">
        <v>85</v>
      </c>
      <c r="F51" s="1" t="s">
        <v>193</v>
      </c>
      <c r="G51" s="1" t="s">
        <v>194</v>
      </c>
      <c r="H51" s="1" t="s">
        <v>165</v>
      </c>
      <c r="I51" s="1" t="s">
        <v>165</v>
      </c>
      <c r="J51" s="1">
        <v>641038</v>
      </c>
    </row>
    <row r="52" spans="1:10" ht="15">
      <c r="A52" s="1" t="str">
        <f>"002397"</f>
        <v>002397</v>
      </c>
      <c r="B52" s="1" t="s">
        <v>195</v>
      </c>
      <c r="C52" s="1">
        <v>350</v>
      </c>
      <c r="D52" s="1">
        <v>85</v>
      </c>
      <c r="E52" s="1">
        <v>86</v>
      </c>
      <c r="F52" s="1" t="s">
        <v>196</v>
      </c>
      <c r="G52" s="1" t="s">
        <v>194</v>
      </c>
      <c r="H52" s="1" t="s">
        <v>165</v>
      </c>
      <c r="I52" s="1" t="s">
        <v>165</v>
      </c>
      <c r="J52" s="1">
        <v>641038</v>
      </c>
    </row>
    <row r="53" spans="1:10" ht="15">
      <c r="A53" s="1" t="str">
        <f>"002413"</f>
        <v>002413</v>
      </c>
      <c r="B53" s="1" t="s">
        <v>197</v>
      </c>
      <c r="C53" s="1">
        <v>350</v>
      </c>
      <c r="D53" s="1">
        <v>86</v>
      </c>
      <c r="E53" s="1">
        <v>87</v>
      </c>
      <c r="F53" s="1" t="s">
        <v>198</v>
      </c>
      <c r="G53" s="1" t="s">
        <v>199</v>
      </c>
      <c r="H53" s="1" t="s">
        <v>165</v>
      </c>
      <c r="I53" s="1" t="s">
        <v>165</v>
      </c>
      <c r="J53" s="1">
        <v>641041</v>
      </c>
    </row>
    <row r="54" spans="1:10" ht="15">
      <c r="A54" s="1" t="str">
        <f>"002374"</f>
        <v>002374</v>
      </c>
      <c r="B54" s="1" t="s">
        <v>200</v>
      </c>
      <c r="C54" s="1">
        <v>350</v>
      </c>
      <c r="D54" s="1">
        <v>88</v>
      </c>
      <c r="E54" s="1">
        <v>89</v>
      </c>
      <c r="F54" s="1" t="s">
        <v>201</v>
      </c>
      <c r="G54" s="1" t="s">
        <v>191</v>
      </c>
      <c r="H54" s="1" t="s">
        <v>165</v>
      </c>
      <c r="I54" s="1" t="s">
        <v>165</v>
      </c>
      <c r="J54" s="1">
        <v>641050</v>
      </c>
    </row>
    <row r="55" spans="1:10" ht="15">
      <c r="A55" s="1" t="str">
        <f>"IN30017510627736"</f>
        <v>IN30017510627736</v>
      </c>
      <c r="B55" s="1" t="s">
        <v>202</v>
      </c>
      <c r="C55" s="1">
        <v>70</v>
      </c>
      <c r="D55" s="1">
        <v>89</v>
      </c>
      <c r="E55" s="1">
        <v>90</v>
      </c>
      <c r="F55" s="1" t="s">
        <v>203</v>
      </c>
      <c r="G55" s="1" t="s">
        <v>204</v>
      </c>
      <c r="H55" s="1" t="s">
        <v>205</v>
      </c>
      <c r="I55" s="1"/>
      <c r="J55" s="1">
        <v>641604</v>
      </c>
    </row>
    <row r="56" spans="1:10" ht="15">
      <c r="A56" s="1" t="str">
        <f>"002323"</f>
        <v>002323</v>
      </c>
      <c r="B56" s="1" t="s">
        <v>207</v>
      </c>
      <c r="C56" s="1">
        <v>350</v>
      </c>
      <c r="D56" s="1">
        <v>90</v>
      </c>
      <c r="E56" s="1">
        <v>91</v>
      </c>
      <c r="F56" s="1" t="s">
        <v>208</v>
      </c>
      <c r="G56" s="1" t="s">
        <v>209</v>
      </c>
      <c r="H56" s="1" t="s">
        <v>210</v>
      </c>
      <c r="I56" s="1" t="s">
        <v>206</v>
      </c>
      <c r="J56" s="1">
        <v>678622</v>
      </c>
    </row>
    <row r="57" spans="1:10" ht="15">
      <c r="A57" s="1" t="str">
        <f>"002444"</f>
        <v>002444</v>
      </c>
      <c r="B57" s="1" t="s">
        <v>211</v>
      </c>
      <c r="C57" s="1">
        <v>350</v>
      </c>
      <c r="D57" s="1">
        <v>91</v>
      </c>
      <c r="E57" s="1">
        <v>92</v>
      </c>
      <c r="F57" s="1" t="s">
        <v>212</v>
      </c>
      <c r="G57" s="1" t="s">
        <v>213</v>
      </c>
      <c r="H57" s="1" t="s">
        <v>214</v>
      </c>
      <c r="I57" s="1" t="s">
        <v>206</v>
      </c>
      <c r="J57" s="1">
        <v>678622</v>
      </c>
    </row>
    <row r="58" spans="1:10" ht="15">
      <c r="A58" s="1" t="str">
        <f>"IN30044110244495"</f>
        <v>IN30044110244495</v>
      </c>
      <c r="B58" s="1" t="s">
        <v>216</v>
      </c>
      <c r="C58" s="1">
        <v>350</v>
      </c>
      <c r="D58" s="1">
        <v>94</v>
      </c>
      <c r="E58" s="1">
        <v>95</v>
      </c>
      <c r="F58" s="1" t="s">
        <v>217</v>
      </c>
      <c r="G58" s="1"/>
      <c r="H58" s="1" t="s">
        <v>215</v>
      </c>
      <c r="I58" s="1"/>
      <c r="J58" s="1">
        <v>700031</v>
      </c>
    </row>
    <row r="59" spans="1:10" ht="15">
      <c r="A59" s="1" t="str">
        <f>"1201910300529061"</f>
        <v>1201910300529061</v>
      </c>
      <c r="B59" s="1" t="s">
        <v>219</v>
      </c>
      <c r="C59" s="1">
        <v>140</v>
      </c>
      <c r="D59" s="1">
        <v>95</v>
      </c>
      <c r="E59" s="1">
        <v>96</v>
      </c>
      <c r="F59" s="1" t="s">
        <v>220</v>
      </c>
      <c r="G59" s="1" t="s">
        <v>221</v>
      </c>
      <c r="H59" s="1"/>
      <c r="I59" s="1" t="s">
        <v>218</v>
      </c>
      <c r="J59" s="1">
        <v>741101</v>
      </c>
    </row>
    <row r="60" spans="1:10" ht="15">
      <c r="A60" s="1" t="str">
        <f>"IN30021411371844"</f>
        <v>IN30021411371844</v>
      </c>
      <c r="B60" s="1" t="s">
        <v>222</v>
      </c>
      <c r="C60" s="1">
        <v>1015</v>
      </c>
      <c r="D60" s="1">
        <v>96</v>
      </c>
      <c r="E60" s="1">
        <v>97</v>
      </c>
      <c r="F60" s="1" t="s">
        <v>223</v>
      </c>
      <c r="G60" s="1" t="s">
        <v>224</v>
      </c>
      <c r="H60" s="1" t="s">
        <v>225</v>
      </c>
      <c r="I60" s="1"/>
      <c r="J60" s="1">
        <v>828309</v>
      </c>
    </row>
    <row r="61" spans="1:10" ht="15">
      <c r="A61" s="1" t="str">
        <f>"1208870019386948"</f>
        <v>1208870019386948</v>
      </c>
      <c r="B61" s="1" t="s">
        <v>226</v>
      </c>
      <c r="C61" s="1">
        <v>35</v>
      </c>
      <c r="D61" s="1">
        <v>97</v>
      </c>
      <c r="E61" s="1">
        <v>98</v>
      </c>
      <c r="F61" s="1" t="s">
        <v>227</v>
      </c>
      <c r="G61" s="1" t="s">
        <v>228</v>
      </c>
      <c r="H61" s="1" t="s">
        <v>229</v>
      </c>
      <c r="I61" s="1" t="s">
        <v>230</v>
      </c>
      <c r="J61" s="1">
        <v>831015</v>
      </c>
    </row>
    <row r="62" spans="1:10" ht="15" customHeight="1">
      <c r="A62" s="1" t="str">
        <f>"IN30051317363455"</f>
        <v>IN30051317363455</v>
      </c>
      <c r="B62" s="1" t="s">
        <v>231</v>
      </c>
      <c r="C62" s="1">
        <v>350</v>
      </c>
      <c r="D62" s="1">
        <v>98</v>
      </c>
      <c r="E62" s="1">
        <v>99</v>
      </c>
      <c r="F62" s="1" t="s">
        <v>232</v>
      </c>
      <c r="G62" s="1" t="s">
        <v>233</v>
      </c>
      <c r="H62" s="1" t="s">
        <v>234</v>
      </c>
      <c r="I62" s="1"/>
      <c r="J62" s="1">
        <v>834001</v>
      </c>
    </row>
    <row r="63" spans="1:10" ht="15">
      <c r="A63" s="1" t="str">
        <f>"001705"</f>
        <v>001705</v>
      </c>
      <c r="B63" s="1" t="s">
        <v>235</v>
      </c>
      <c r="C63" s="1">
        <v>8400</v>
      </c>
      <c r="D63" s="1">
        <v>99</v>
      </c>
      <c r="E63" s="1">
        <v>100</v>
      </c>
      <c r="F63" s="1" t="s">
        <v>236</v>
      </c>
      <c r="G63" s="1" t="s">
        <v>237</v>
      </c>
      <c r="H63" s="1" t="s">
        <v>205</v>
      </c>
      <c r="I63" s="1">
        <v>0</v>
      </c>
      <c r="J63" s="1">
        <v>0</v>
      </c>
    </row>
    <row r="64" spans="1:10" ht="15">
      <c r="A64" s="1" t="str">
        <f>"000147"</f>
        <v>000147</v>
      </c>
      <c r="B64" s="1" t="s">
        <v>239</v>
      </c>
      <c r="C64" s="1">
        <v>3500</v>
      </c>
      <c r="D64" s="1">
        <v>101</v>
      </c>
      <c r="E64" s="1">
        <v>102</v>
      </c>
      <c r="F64" s="1" t="s">
        <v>240</v>
      </c>
      <c r="G64" s="1" t="s">
        <v>238</v>
      </c>
      <c r="H64" s="1"/>
      <c r="I64" s="1" t="s">
        <v>238</v>
      </c>
      <c r="J64" s="1">
        <v>110026</v>
      </c>
    </row>
    <row r="65" spans="1:10" ht="15">
      <c r="A65" s="1" t="str">
        <f>"000184"</f>
        <v>000184</v>
      </c>
      <c r="B65" s="1" t="s">
        <v>241</v>
      </c>
      <c r="C65" s="1">
        <v>3500</v>
      </c>
      <c r="D65" s="1">
        <v>105</v>
      </c>
      <c r="E65" s="1">
        <v>106</v>
      </c>
      <c r="F65" s="1" t="s">
        <v>242</v>
      </c>
      <c r="G65" s="1" t="s">
        <v>238</v>
      </c>
      <c r="H65" s="1"/>
      <c r="I65" s="1" t="s">
        <v>238</v>
      </c>
      <c r="J65" s="1">
        <v>110028</v>
      </c>
    </row>
    <row r="66" spans="1:10" ht="15">
      <c r="A66" s="1" t="str">
        <f>"000185"</f>
        <v>000185</v>
      </c>
      <c r="B66" s="1" t="s">
        <v>243</v>
      </c>
      <c r="C66" s="1">
        <v>3500</v>
      </c>
      <c r="D66" s="1">
        <v>106</v>
      </c>
      <c r="E66" s="1">
        <v>107</v>
      </c>
      <c r="F66" s="1" t="s">
        <v>244</v>
      </c>
      <c r="G66" s="1" t="s">
        <v>238</v>
      </c>
      <c r="H66" s="1"/>
      <c r="I66" s="1" t="s">
        <v>238</v>
      </c>
      <c r="J66" s="1">
        <v>110029</v>
      </c>
    </row>
    <row r="67" spans="1:10" ht="15">
      <c r="A67" s="1" t="str">
        <f>"000189"</f>
        <v>000189</v>
      </c>
      <c r="B67" s="1" t="s">
        <v>245</v>
      </c>
      <c r="C67" s="1">
        <v>3500</v>
      </c>
      <c r="D67" s="1">
        <v>108</v>
      </c>
      <c r="E67" s="1">
        <v>109</v>
      </c>
      <c r="F67" s="1" t="s">
        <v>246</v>
      </c>
      <c r="G67" s="1" t="s">
        <v>247</v>
      </c>
      <c r="H67" s="1" t="s">
        <v>248</v>
      </c>
      <c r="I67" s="1" t="s">
        <v>238</v>
      </c>
      <c r="J67" s="1">
        <v>110030</v>
      </c>
    </row>
    <row r="68" spans="1:10" ht="15">
      <c r="A68" s="1" t="str">
        <f>"000196"</f>
        <v>000196</v>
      </c>
      <c r="B68" s="1" t="s">
        <v>249</v>
      </c>
      <c r="C68" s="1">
        <v>3500</v>
      </c>
      <c r="D68" s="1">
        <v>110</v>
      </c>
      <c r="E68" s="1">
        <v>111</v>
      </c>
      <c r="F68" s="1" t="s">
        <v>246</v>
      </c>
      <c r="G68" s="1" t="s">
        <v>247</v>
      </c>
      <c r="H68" s="1" t="s">
        <v>248</v>
      </c>
      <c r="I68" s="1" t="s">
        <v>238</v>
      </c>
      <c r="J68" s="1">
        <v>110030</v>
      </c>
    </row>
    <row r="69" spans="1:10" ht="15">
      <c r="A69" s="1" t="str">
        <f>"000197"</f>
        <v>000197</v>
      </c>
      <c r="B69" s="1" t="s">
        <v>250</v>
      </c>
      <c r="C69" s="1">
        <v>3500</v>
      </c>
      <c r="D69" s="1">
        <v>111</v>
      </c>
      <c r="E69" s="1">
        <v>112</v>
      </c>
      <c r="F69" s="1" t="s">
        <v>246</v>
      </c>
      <c r="G69" s="1" t="s">
        <v>247</v>
      </c>
      <c r="H69" s="1" t="s">
        <v>248</v>
      </c>
      <c r="I69" s="1" t="s">
        <v>238</v>
      </c>
      <c r="J69" s="1">
        <v>110030</v>
      </c>
    </row>
    <row r="70" spans="1:10" ht="15">
      <c r="A70" s="1" t="str">
        <f>"000204"</f>
        <v>000204</v>
      </c>
      <c r="B70" s="1" t="s">
        <v>251</v>
      </c>
      <c r="C70" s="1">
        <v>3500</v>
      </c>
      <c r="D70" s="1">
        <v>112</v>
      </c>
      <c r="E70" s="1">
        <v>113</v>
      </c>
      <c r="F70" s="1" t="s">
        <v>252</v>
      </c>
      <c r="G70" s="1" t="s">
        <v>253</v>
      </c>
      <c r="H70" s="1" t="s">
        <v>248</v>
      </c>
      <c r="I70" s="1" t="s">
        <v>248</v>
      </c>
      <c r="J70" s="1">
        <v>110031</v>
      </c>
    </row>
    <row r="71" spans="1:10" ht="15">
      <c r="A71" s="1" t="str">
        <f>"000213"</f>
        <v>000213</v>
      </c>
      <c r="B71" s="1" t="s">
        <v>254</v>
      </c>
      <c r="C71" s="1">
        <v>3500</v>
      </c>
      <c r="D71" s="1">
        <v>113</v>
      </c>
      <c r="E71" s="1">
        <v>114</v>
      </c>
      <c r="F71" s="1" t="s">
        <v>255</v>
      </c>
      <c r="G71" s="1" t="s">
        <v>256</v>
      </c>
      <c r="H71" s="1" t="s">
        <v>248</v>
      </c>
      <c r="I71" s="1" t="s">
        <v>248</v>
      </c>
      <c r="J71" s="1">
        <v>110031</v>
      </c>
    </row>
    <row r="72" spans="1:10" ht="15">
      <c r="A72" s="1" t="str">
        <f>"000280"</f>
        <v>000280</v>
      </c>
      <c r="B72" s="1" t="s">
        <v>257</v>
      </c>
      <c r="C72" s="1">
        <v>3500</v>
      </c>
      <c r="D72" s="1">
        <v>119</v>
      </c>
      <c r="E72" s="1">
        <v>120</v>
      </c>
      <c r="F72" s="1" t="s">
        <v>258</v>
      </c>
      <c r="G72" s="1" t="s">
        <v>259</v>
      </c>
      <c r="H72" s="1" t="s">
        <v>248</v>
      </c>
      <c r="I72" s="1" t="s">
        <v>248</v>
      </c>
      <c r="J72" s="1">
        <v>110034</v>
      </c>
    </row>
    <row r="73" spans="1:10" ht="15">
      <c r="A73" s="1" t="str">
        <f>"000356"</f>
        <v>000356</v>
      </c>
      <c r="B73" s="1" t="s">
        <v>260</v>
      </c>
      <c r="C73" s="1">
        <v>3500</v>
      </c>
      <c r="D73" s="1">
        <v>126</v>
      </c>
      <c r="E73" s="1">
        <v>127</v>
      </c>
      <c r="F73" s="1" t="s">
        <v>261</v>
      </c>
      <c r="G73" s="1" t="s">
        <v>262</v>
      </c>
      <c r="H73" s="1" t="s">
        <v>248</v>
      </c>
      <c r="I73" s="1" t="s">
        <v>248</v>
      </c>
      <c r="J73" s="1">
        <v>110034</v>
      </c>
    </row>
    <row r="74" spans="1:10" ht="15">
      <c r="A74" s="1" t="str">
        <f>"000367"</f>
        <v>000367</v>
      </c>
      <c r="B74" s="1" t="s">
        <v>264</v>
      </c>
      <c r="C74" s="1">
        <v>3500</v>
      </c>
      <c r="D74" s="1">
        <v>130</v>
      </c>
      <c r="E74" s="1">
        <v>131</v>
      </c>
      <c r="F74" s="1" t="s">
        <v>265</v>
      </c>
      <c r="G74" s="1" t="s">
        <v>266</v>
      </c>
      <c r="H74" s="1" t="s">
        <v>248</v>
      </c>
      <c r="I74" s="1" t="s">
        <v>263</v>
      </c>
      <c r="J74" s="1">
        <v>110095</v>
      </c>
    </row>
    <row r="75" spans="1:10" ht="15">
      <c r="A75" s="1" t="str">
        <f>"000373"</f>
        <v>000373</v>
      </c>
      <c r="B75" s="1" t="s">
        <v>268</v>
      </c>
      <c r="C75" s="1">
        <v>3500</v>
      </c>
      <c r="D75" s="1">
        <v>131</v>
      </c>
      <c r="E75" s="1">
        <v>132</v>
      </c>
      <c r="F75" s="1" t="s">
        <v>269</v>
      </c>
      <c r="G75" s="1" t="s">
        <v>270</v>
      </c>
      <c r="H75" s="1" t="s">
        <v>20</v>
      </c>
      <c r="I75" s="1" t="s">
        <v>267</v>
      </c>
      <c r="J75" s="1">
        <v>121001</v>
      </c>
    </row>
    <row r="76" spans="1:10" ht="15">
      <c r="A76" s="1" t="str">
        <f>"000442"</f>
        <v>000442</v>
      </c>
      <c r="B76" s="1" t="s">
        <v>272</v>
      </c>
      <c r="C76" s="1">
        <v>3500</v>
      </c>
      <c r="D76" s="1">
        <v>137</v>
      </c>
      <c r="E76" s="1">
        <v>138</v>
      </c>
      <c r="F76" s="1" t="s">
        <v>273</v>
      </c>
      <c r="G76" s="1" t="s">
        <v>274</v>
      </c>
      <c r="H76" s="1" t="s">
        <v>275</v>
      </c>
      <c r="I76" s="1" t="s">
        <v>271</v>
      </c>
      <c r="J76" s="1">
        <v>140001</v>
      </c>
    </row>
    <row r="77" spans="1:10" ht="15">
      <c r="A77" s="1" t="str">
        <f>"000455"</f>
        <v>000455</v>
      </c>
      <c r="B77" s="1" t="s">
        <v>277</v>
      </c>
      <c r="C77" s="1">
        <v>3500</v>
      </c>
      <c r="D77" s="1">
        <v>138</v>
      </c>
      <c r="E77" s="1">
        <v>139</v>
      </c>
      <c r="F77" s="1" t="s">
        <v>278</v>
      </c>
      <c r="G77" s="1" t="s">
        <v>279</v>
      </c>
      <c r="H77" s="1" t="s">
        <v>280</v>
      </c>
      <c r="I77" s="1" t="s">
        <v>276</v>
      </c>
      <c r="J77" s="1">
        <v>143006</v>
      </c>
    </row>
    <row r="78" spans="1:10" ht="15">
      <c r="A78" s="1" t="str">
        <f>"IN30383310226612"</f>
        <v>IN30383310226612</v>
      </c>
      <c r="B78" s="1" t="s">
        <v>281</v>
      </c>
      <c r="C78" s="1">
        <v>3500</v>
      </c>
      <c r="D78" s="1">
        <v>140</v>
      </c>
      <c r="E78" s="1">
        <v>141</v>
      </c>
      <c r="F78" s="1" t="s">
        <v>282</v>
      </c>
      <c r="G78" s="1" t="s">
        <v>283</v>
      </c>
      <c r="H78" s="1" t="s">
        <v>284</v>
      </c>
      <c r="I78" s="1"/>
      <c r="J78" s="1">
        <v>147101</v>
      </c>
    </row>
    <row r="79" spans="1:10" ht="15">
      <c r="A79" s="1" t="str">
        <f>"000469"</f>
        <v>000469</v>
      </c>
      <c r="B79" s="1" t="s">
        <v>286</v>
      </c>
      <c r="C79" s="1">
        <v>3500</v>
      </c>
      <c r="D79" s="1">
        <v>141</v>
      </c>
      <c r="E79" s="1">
        <v>142</v>
      </c>
      <c r="F79" s="1" t="s">
        <v>287</v>
      </c>
      <c r="G79" s="1" t="s">
        <v>285</v>
      </c>
      <c r="H79" s="1"/>
      <c r="I79" s="1" t="s">
        <v>285</v>
      </c>
      <c r="J79" s="1">
        <v>160018</v>
      </c>
    </row>
    <row r="80" spans="1:10" ht="15">
      <c r="A80" s="1" t="str">
        <f>"000470"</f>
        <v>000470</v>
      </c>
      <c r="B80" s="1" t="s">
        <v>288</v>
      </c>
      <c r="C80" s="1">
        <v>3500</v>
      </c>
      <c r="D80" s="1">
        <v>142</v>
      </c>
      <c r="E80" s="1">
        <v>143</v>
      </c>
      <c r="F80" s="1" t="s">
        <v>289</v>
      </c>
      <c r="G80" s="1" t="s">
        <v>290</v>
      </c>
      <c r="H80" s="1" t="s">
        <v>285</v>
      </c>
      <c r="I80" s="1" t="s">
        <v>285</v>
      </c>
      <c r="J80" s="1">
        <v>160019</v>
      </c>
    </row>
    <row r="81" spans="1:10" ht="15">
      <c r="A81" s="1" t="str">
        <f>"000477"</f>
        <v>000477</v>
      </c>
      <c r="B81" s="1" t="s">
        <v>291</v>
      </c>
      <c r="C81" s="1">
        <v>3500</v>
      </c>
      <c r="D81" s="1">
        <v>143</v>
      </c>
      <c r="E81" s="1">
        <v>144</v>
      </c>
      <c r="F81" s="1" t="s">
        <v>292</v>
      </c>
      <c r="G81" s="1" t="s">
        <v>285</v>
      </c>
      <c r="H81" s="1"/>
      <c r="I81" s="1" t="s">
        <v>285</v>
      </c>
      <c r="J81" s="1">
        <v>160047</v>
      </c>
    </row>
    <row r="82" spans="1:10" ht="15">
      <c r="A82" s="1" t="str">
        <f>"000488"</f>
        <v>000488</v>
      </c>
      <c r="B82" s="1" t="s">
        <v>294</v>
      </c>
      <c r="C82" s="1">
        <v>3500</v>
      </c>
      <c r="D82" s="1">
        <v>144</v>
      </c>
      <c r="E82" s="1">
        <v>145</v>
      </c>
      <c r="F82" s="1" t="s">
        <v>295</v>
      </c>
      <c r="G82" s="1" t="s">
        <v>293</v>
      </c>
      <c r="H82" s="1" t="s">
        <v>296</v>
      </c>
      <c r="I82" s="1" t="s">
        <v>293</v>
      </c>
      <c r="J82" s="1">
        <v>201001</v>
      </c>
    </row>
    <row r="83" spans="1:10" ht="15">
      <c r="A83" s="1" t="str">
        <f>"000498"</f>
        <v>000498</v>
      </c>
      <c r="B83" s="1" t="s">
        <v>297</v>
      </c>
      <c r="C83" s="1">
        <v>3500</v>
      </c>
      <c r="D83" s="1">
        <v>146</v>
      </c>
      <c r="E83" s="1">
        <v>147</v>
      </c>
      <c r="F83" s="1" t="s">
        <v>298</v>
      </c>
      <c r="G83" s="1" t="s">
        <v>299</v>
      </c>
      <c r="H83" s="1" t="s">
        <v>293</v>
      </c>
      <c r="I83" s="1" t="s">
        <v>293</v>
      </c>
      <c r="J83" s="1">
        <v>201011</v>
      </c>
    </row>
    <row r="84" spans="1:10" ht="15">
      <c r="A84" s="1" t="str">
        <f>"000499"</f>
        <v>000499</v>
      </c>
      <c r="B84" s="1" t="s">
        <v>301</v>
      </c>
      <c r="C84" s="1">
        <v>3500</v>
      </c>
      <c r="D84" s="1">
        <v>147</v>
      </c>
      <c r="E84" s="1">
        <v>148</v>
      </c>
      <c r="F84" s="1" t="s">
        <v>302</v>
      </c>
      <c r="G84" s="1" t="s">
        <v>303</v>
      </c>
      <c r="H84" s="1"/>
      <c r="I84" s="1" t="s">
        <v>300</v>
      </c>
      <c r="J84" s="1">
        <v>201301</v>
      </c>
    </row>
    <row r="85" spans="1:10" ht="15">
      <c r="A85" s="1" t="str">
        <f>"1202970000018725"</f>
        <v>1202970000018725</v>
      </c>
      <c r="B85" s="1" t="s">
        <v>304</v>
      </c>
      <c r="C85" s="1">
        <v>1750</v>
      </c>
      <c r="D85" s="1">
        <v>151</v>
      </c>
      <c r="E85" s="1">
        <v>152</v>
      </c>
      <c r="F85" s="1" t="s">
        <v>305</v>
      </c>
      <c r="G85" s="1" t="s">
        <v>306</v>
      </c>
      <c r="H85" s="1" t="s">
        <v>307</v>
      </c>
      <c r="I85" s="1" t="s">
        <v>307</v>
      </c>
      <c r="J85" s="1">
        <v>208002</v>
      </c>
    </row>
    <row r="86" spans="1:10" ht="15">
      <c r="A86" s="1" t="str">
        <f>"1201320000375878"</f>
        <v>1201320000375878</v>
      </c>
      <c r="B86" s="1" t="s">
        <v>308</v>
      </c>
      <c r="C86" s="1">
        <v>1750</v>
      </c>
      <c r="D86" s="1">
        <v>154</v>
      </c>
      <c r="E86" s="1">
        <v>155</v>
      </c>
      <c r="F86" s="1" t="s">
        <v>309</v>
      </c>
      <c r="G86" s="1"/>
      <c r="H86" s="1"/>
      <c r="I86" s="1" t="s">
        <v>35</v>
      </c>
      <c r="J86" s="1">
        <v>226016</v>
      </c>
    </row>
    <row r="87" spans="1:10" ht="15">
      <c r="A87" s="1" t="str">
        <f>"000529"</f>
        <v>000529</v>
      </c>
      <c r="B87" s="1" t="s">
        <v>311</v>
      </c>
      <c r="C87" s="1">
        <v>3500</v>
      </c>
      <c r="D87" s="1">
        <v>155</v>
      </c>
      <c r="E87" s="1">
        <v>156</v>
      </c>
      <c r="F87" s="1" t="s">
        <v>312</v>
      </c>
      <c r="G87" s="1" t="s">
        <v>313</v>
      </c>
      <c r="H87" s="1" t="s">
        <v>314</v>
      </c>
      <c r="I87" s="1" t="s">
        <v>310</v>
      </c>
      <c r="J87" s="1">
        <v>364710</v>
      </c>
    </row>
    <row r="88" spans="1:10" ht="15">
      <c r="A88" s="1" t="str">
        <f>"IN30311610577178"</f>
        <v>IN30311610577178</v>
      </c>
      <c r="B88" s="1" t="s">
        <v>315</v>
      </c>
      <c r="C88" s="1">
        <v>3150</v>
      </c>
      <c r="D88" s="1">
        <v>157</v>
      </c>
      <c r="E88" s="1">
        <v>158</v>
      </c>
      <c r="F88" s="1" t="s">
        <v>316</v>
      </c>
      <c r="G88" s="1" t="s">
        <v>317</v>
      </c>
      <c r="H88" s="1" t="s">
        <v>318</v>
      </c>
      <c r="I88" s="1"/>
      <c r="J88" s="1">
        <v>380015</v>
      </c>
    </row>
    <row r="89" spans="1:10" ht="15">
      <c r="A89" s="1" t="str">
        <f>"IN30199110271041"</f>
        <v>IN30199110271041</v>
      </c>
      <c r="B89" s="1" t="s">
        <v>319</v>
      </c>
      <c r="C89" s="1">
        <v>1750</v>
      </c>
      <c r="D89" s="1">
        <v>161</v>
      </c>
      <c r="E89" s="1">
        <v>162</v>
      </c>
      <c r="F89" s="1" t="s">
        <v>320</v>
      </c>
      <c r="G89" s="1" t="s">
        <v>321</v>
      </c>
      <c r="H89" s="1" t="s">
        <v>322</v>
      </c>
      <c r="I89" s="1"/>
      <c r="J89" s="1">
        <v>390021</v>
      </c>
    </row>
    <row r="90" spans="1:10" ht="15">
      <c r="A90" s="1" t="str">
        <f>"000795"</f>
        <v>000795</v>
      </c>
      <c r="B90" s="1" t="s">
        <v>323</v>
      </c>
      <c r="C90" s="1">
        <v>3500</v>
      </c>
      <c r="D90" s="1">
        <v>169</v>
      </c>
      <c r="E90" s="1">
        <v>170</v>
      </c>
      <c r="F90" s="1" t="s">
        <v>324</v>
      </c>
      <c r="G90" s="1" t="s">
        <v>325</v>
      </c>
      <c r="H90" s="1" t="s">
        <v>326</v>
      </c>
      <c r="I90" s="1" t="s">
        <v>1</v>
      </c>
      <c r="J90" s="1">
        <v>400056</v>
      </c>
    </row>
    <row r="91" spans="1:10" ht="15">
      <c r="A91" s="1" t="str">
        <f>"IN30133018871283"</f>
        <v>IN30133018871283</v>
      </c>
      <c r="B91" s="1" t="s">
        <v>327</v>
      </c>
      <c r="C91" s="1">
        <v>1750</v>
      </c>
      <c r="D91" s="1">
        <v>176</v>
      </c>
      <c r="E91" s="1">
        <v>177</v>
      </c>
      <c r="F91" s="1" t="s">
        <v>328</v>
      </c>
      <c r="G91" s="1" t="s">
        <v>329</v>
      </c>
      <c r="H91" s="1" t="s">
        <v>330</v>
      </c>
      <c r="I91" s="1"/>
      <c r="J91" s="1">
        <v>416115</v>
      </c>
    </row>
    <row r="92" spans="1:10" ht="15">
      <c r="A92" s="1" t="str">
        <f>"001855"</f>
        <v>001855</v>
      </c>
      <c r="B92" s="1" t="s">
        <v>331</v>
      </c>
      <c r="C92" s="1">
        <v>3500</v>
      </c>
      <c r="D92" s="1">
        <v>182</v>
      </c>
      <c r="E92" s="1">
        <v>183</v>
      </c>
      <c r="F92" s="1" t="s">
        <v>332</v>
      </c>
      <c r="G92" s="1" t="s">
        <v>333</v>
      </c>
      <c r="H92" s="1" t="s">
        <v>334</v>
      </c>
      <c r="I92" s="1" t="s">
        <v>128</v>
      </c>
      <c r="J92" s="1">
        <v>520002</v>
      </c>
    </row>
    <row r="93" spans="1:10" ht="15">
      <c r="A93" s="1" t="str">
        <f>"001078"</f>
        <v>001078</v>
      </c>
      <c r="B93" s="1" t="s">
        <v>335</v>
      </c>
      <c r="C93" s="1">
        <v>3500</v>
      </c>
      <c r="D93" s="1">
        <v>188</v>
      </c>
      <c r="E93" s="1">
        <v>189</v>
      </c>
      <c r="F93" s="1" t="s">
        <v>336</v>
      </c>
      <c r="G93" s="1" t="s">
        <v>337</v>
      </c>
      <c r="H93" s="1"/>
      <c r="I93" s="1" t="s">
        <v>143</v>
      </c>
      <c r="J93" s="1">
        <v>600034</v>
      </c>
    </row>
    <row r="94" spans="1:10" ht="15">
      <c r="A94" s="1" t="str">
        <f>"001079"</f>
        <v>001079</v>
      </c>
      <c r="B94" s="1" t="s">
        <v>338</v>
      </c>
      <c r="C94" s="1">
        <v>3500</v>
      </c>
      <c r="D94" s="1">
        <v>189</v>
      </c>
      <c r="E94" s="1">
        <v>190</v>
      </c>
      <c r="F94" s="1" t="s">
        <v>336</v>
      </c>
      <c r="G94" s="1" t="s">
        <v>337</v>
      </c>
      <c r="H94" s="1"/>
      <c r="I94" s="1" t="s">
        <v>143</v>
      </c>
      <c r="J94" s="1">
        <v>600034</v>
      </c>
    </row>
    <row r="95" spans="1:10" ht="15">
      <c r="A95" s="1" t="str">
        <f>"001081"</f>
        <v>001081</v>
      </c>
      <c r="B95" s="1" t="s">
        <v>339</v>
      </c>
      <c r="C95" s="1">
        <v>3500</v>
      </c>
      <c r="D95" s="1">
        <v>191</v>
      </c>
      <c r="E95" s="1">
        <v>192</v>
      </c>
      <c r="F95" s="1" t="s">
        <v>340</v>
      </c>
      <c r="G95" s="1" t="s">
        <v>341</v>
      </c>
      <c r="H95" s="1" t="s">
        <v>337</v>
      </c>
      <c r="I95" s="1" t="s">
        <v>143</v>
      </c>
      <c r="J95" s="1">
        <v>600102</v>
      </c>
    </row>
    <row r="96" spans="1:10" ht="15">
      <c r="A96" s="1" t="str">
        <f>"001095"</f>
        <v>001095</v>
      </c>
      <c r="B96" s="1" t="s">
        <v>343</v>
      </c>
      <c r="C96" s="1">
        <v>3500</v>
      </c>
      <c r="D96" s="1">
        <v>192</v>
      </c>
      <c r="E96" s="1">
        <v>193</v>
      </c>
      <c r="F96" s="1" t="s">
        <v>344</v>
      </c>
      <c r="G96" s="1" t="s">
        <v>342</v>
      </c>
      <c r="H96" s="1"/>
      <c r="I96" s="1" t="s">
        <v>342</v>
      </c>
      <c r="J96" s="1">
        <v>624001</v>
      </c>
    </row>
    <row r="97" spans="1:10" ht="15">
      <c r="A97" s="1" t="str">
        <f>"001121"</f>
        <v>001121</v>
      </c>
      <c r="B97" s="1" t="s">
        <v>345</v>
      </c>
      <c r="C97" s="1">
        <v>3500</v>
      </c>
      <c r="D97" s="1">
        <v>196</v>
      </c>
      <c r="E97" s="1">
        <v>197</v>
      </c>
      <c r="F97" s="1" t="s">
        <v>346</v>
      </c>
      <c r="G97" s="1" t="s">
        <v>342</v>
      </c>
      <c r="H97" s="1"/>
      <c r="I97" s="1" t="s">
        <v>342</v>
      </c>
      <c r="J97" s="1">
        <v>624005</v>
      </c>
    </row>
    <row r="98" spans="1:10" ht="15">
      <c r="A98" s="1" t="str">
        <f>"001238"</f>
        <v>001238</v>
      </c>
      <c r="B98" s="1" t="s">
        <v>347</v>
      </c>
      <c r="C98" s="1">
        <v>3500</v>
      </c>
      <c r="D98" s="1">
        <v>199</v>
      </c>
      <c r="E98" s="1">
        <v>200</v>
      </c>
      <c r="F98" s="1" t="s">
        <v>348</v>
      </c>
      <c r="G98" s="1" t="s">
        <v>349</v>
      </c>
      <c r="H98" s="1" t="s">
        <v>342</v>
      </c>
      <c r="I98" s="1" t="s">
        <v>342</v>
      </c>
      <c r="J98" s="1">
        <v>624802</v>
      </c>
    </row>
    <row r="99" spans="1:10" ht="15">
      <c r="A99" s="1" t="str">
        <f>"001277"</f>
        <v>001277</v>
      </c>
      <c r="B99" s="1" t="s">
        <v>350</v>
      </c>
      <c r="C99" s="1">
        <v>3500</v>
      </c>
      <c r="D99" s="1">
        <v>206</v>
      </c>
      <c r="E99" s="1">
        <v>207</v>
      </c>
      <c r="F99" s="1" t="s">
        <v>351</v>
      </c>
      <c r="G99" s="1" t="s">
        <v>352</v>
      </c>
      <c r="H99" s="1" t="s">
        <v>165</v>
      </c>
      <c r="I99" s="1" t="s">
        <v>165</v>
      </c>
      <c r="J99" s="1">
        <v>641001</v>
      </c>
    </row>
    <row r="100" spans="1:10" ht="15">
      <c r="A100" s="1" t="str">
        <f>"001314"</f>
        <v>001314</v>
      </c>
      <c r="B100" s="1" t="s">
        <v>353</v>
      </c>
      <c r="C100" s="1">
        <v>3500</v>
      </c>
      <c r="D100" s="1">
        <v>209</v>
      </c>
      <c r="E100" s="1">
        <v>210</v>
      </c>
      <c r="F100" s="1" t="s">
        <v>354</v>
      </c>
      <c r="G100" s="1" t="s">
        <v>355</v>
      </c>
      <c r="H100" s="1" t="s">
        <v>356</v>
      </c>
      <c r="I100" s="1" t="s">
        <v>165</v>
      </c>
      <c r="J100" s="1">
        <v>641004</v>
      </c>
    </row>
    <row r="101" spans="1:10" ht="15">
      <c r="A101" s="1" t="str">
        <f>"001316"</f>
        <v>001316</v>
      </c>
      <c r="B101" s="1" t="s">
        <v>357</v>
      </c>
      <c r="C101" s="1">
        <v>3500</v>
      </c>
      <c r="D101" s="1">
        <v>210</v>
      </c>
      <c r="E101" s="1">
        <v>211</v>
      </c>
      <c r="F101" s="1" t="s">
        <v>358</v>
      </c>
      <c r="G101" s="1" t="s">
        <v>359</v>
      </c>
      <c r="H101" s="1" t="s">
        <v>165</v>
      </c>
      <c r="I101" s="1" t="s">
        <v>165</v>
      </c>
      <c r="J101" s="1">
        <v>641004</v>
      </c>
    </row>
    <row r="102" spans="1:10" ht="15">
      <c r="A102" s="1" t="str">
        <f>"001322"</f>
        <v>001322</v>
      </c>
      <c r="B102" s="1" t="s">
        <v>360</v>
      </c>
      <c r="C102" s="1">
        <v>3500</v>
      </c>
      <c r="D102" s="1">
        <v>211</v>
      </c>
      <c r="E102" s="1">
        <v>212</v>
      </c>
      <c r="F102" s="1" t="s">
        <v>361</v>
      </c>
      <c r="G102" s="1" t="s">
        <v>362</v>
      </c>
      <c r="H102" s="1" t="s">
        <v>165</v>
      </c>
      <c r="I102" s="1" t="s">
        <v>165</v>
      </c>
      <c r="J102" s="1">
        <v>641006</v>
      </c>
    </row>
    <row r="103" spans="1:10" ht="15">
      <c r="A103" s="1" t="str">
        <f>"001340"</f>
        <v>001340</v>
      </c>
      <c r="B103" s="1" t="s">
        <v>363</v>
      </c>
      <c r="C103" s="1">
        <v>3500</v>
      </c>
      <c r="D103" s="1">
        <v>215</v>
      </c>
      <c r="E103" s="1">
        <v>216</v>
      </c>
      <c r="F103" s="1" t="s">
        <v>364</v>
      </c>
      <c r="G103" s="1" t="s">
        <v>365</v>
      </c>
      <c r="H103" s="1" t="s">
        <v>165</v>
      </c>
      <c r="I103" s="1" t="s">
        <v>165</v>
      </c>
      <c r="J103" s="1">
        <v>641013</v>
      </c>
    </row>
    <row r="104" spans="1:10" ht="15">
      <c r="A104" s="1" t="str">
        <f>"001352"</f>
        <v>001352</v>
      </c>
      <c r="B104" s="1" t="s">
        <v>366</v>
      </c>
      <c r="C104" s="1">
        <v>3500</v>
      </c>
      <c r="D104" s="1">
        <v>217</v>
      </c>
      <c r="E104" s="1">
        <v>218</v>
      </c>
      <c r="F104" s="1" t="s">
        <v>367</v>
      </c>
      <c r="G104" s="1" t="s">
        <v>368</v>
      </c>
      <c r="H104" s="1" t="s">
        <v>165</v>
      </c>
      <c r="I104" s="1" t="s">
        <v>165</v>
      </c>
      <c r="J104" s="1">
        <v>641025</v>
      </c>
    </row>
    <row r="105" spans="1:10" ht="15">
      <c r="A105" s="1" t="str">
        <f>"IN30023910629392"</f>
        <v>IN30023910629392</v>
      </c>
      <c r="B105" s="1" t="s">
        <v>369</v>
      </c>
      <c r="C105" s="1">
        <v>3430</v>
      </c>
      <c r="D105" s="1">
        <v>219</v>
      </c>
      <c r="E105" s="1">
        <v>220</v>
      </c>
      <c r="F105" s="1" t="s">
        <v>370</v>
      </c>
      <c r="G105" s="1" t="s">
        <v>371</v>
      </c>
      <c r="H105" s="1" t="s">
        <v>372</v>
      </c>
      <c r="I105" s="1"/>
      <c r="J105" s="1">
        <v>641029</v>
      </c>
    </row>
    <row r="106" spans="1:10" ht="15">
      <c r="A106" s="1" t="str">
        <f>"001362"</f>
        <v>001362</v>
      </c>
      <c r="B106" s="1" t="s">
        <v>373</v>
      </c>
      <c r="C106" s="1">
        <v>3500</v>
      </c>
      <c r="D106" s="1">
        <v>220</v>
      </c>
      <c r="E106" s="1">
        <v>221</v>
      </c>
      <c r="F106" s="1" t="s">
        <v>374</v>
      </c>
      <c r="G106" s="1" t="s">
        <v>375</v>
      </c>
      <c r="H106" s="1" t="s">
        <v>165</v>
      </c>
      <c r="I106" s="1" t="s">
        <v>165</v>
      </c>
      <c r="J106" s="1">
        <v>641038</v>
      </c>
    </row>
    <row r="107" spans="1:10" ht="15">
      <c r="A107" s="1" t="str">
        <f>"001986"</f>
        <v>001986</v>
      </c>
      <c r="B107" s="1" t="s">
        <v>376</v>
      </c>
      <c r="C107" s="1">
        <v>3500</v>
      </c>
      <c r="D107" s="1">
        <v>222</v>
      </c>
      <c r="E107" s="1">
        <v>223</v>
      </c>
      <c r="F107" s="1" t="s">
        <v>377</v>
      </c>
      <c r="G107" s="1" t="s">
        <v>378</v>
      </c>
      <c r="H107" s="1" t="s">
        <v>205</v>
      </c>
      <c r="I107" s="1" t="s">
        <v>165</v>
      </c>
      <c r="J107" s="1">
        <v>641603</v>
      </c>
    </row>
    <row r="108" spans="1:10" ht="15">
      <c r="A108" s="1" t="str">
        <f>"001988"</f>
        <v>001988</v>
      </c>
      <c r="B108" s="1" t="s">
        <v>379</v>
      </c>
      <c r="C108" s="1">
        <v>3500</v>
      </c>
      <c r="D108" s="1">
        <v>223</v>
      </c>
      <c r="E108" s="1">
        <v>224</v>
      </c>
      <c r="F108" s="1" t="s">
        <v>380</v>
      </c>
      <c r="G108" s="1" t="s">
        <v>381</v>
      </c>
      <c r="H108" s="1" t="s">
        <v>205</v>
      </c>
      <c r="I108" s="1" t="s">
        <v>165</v>
      </c>
      <c r="J108" s="1">
        <v>641605</v>
      </c>
    </row>
    <row r="109" spans="1:10" ht="15">
      <c r="A109" s="1" t="str">
        <f>"002007"</f>
        <v>002007</v>
      </c>
      <c r="B109" s="1" t="s">
        <v>382</v>
      </c>
      <c r="C109" s="1">
        <v>8400</v>
      </c>
      <c r="D109" s="1">
        <v>224</v>
      </c>
      <c r="E109" s="1">
        <v>225</v>
      </c>
      <c r="F109" s="1" t="s">
        <v>383</v>
      </c>
      <c r="G109" s="1" t="s">
        <v>384</v>
      </c>
      <c r="H109" s="1" t="s">
        <v>385</v>
      </c>
      <c r="I109" s="1" t="s">
        <v>165</v>
      </c>
      <c r="J109" s="1">
        <v>641606</v>
      </c>
    </row>
    <row r="110" spans="1:10" ht="15">
      <c r="A110" s="1" t="str">
        <f>"001385"</f>
        <v>001385</v>
      </c>
      <c r="B110" s="1" t="s">
        <v>386</v>
      </c>
      <c r="C110" s="1">
        <v>3500</v>
      </c>
      <c r="D110" s="1">
        <v>228</v>
      </c>
      <c r="E110" s="1">
        <v>229</v>
      </c>
      <c r="F110" s="1" t="s">
        <v>387</v>
      </c>
      <c r="G110" s="1" t="s">
        <v>388</v>
      </c>
      <c r="H110" s="1" t="s">
        <v>389</v>
      </c>
      <c r="I110" s="1" t="s">
        <v>165</v>
      </c>
      <c r="J110" s="1">
        <v>641668</v>
      </c>
    </row>
    <row r="111" spans="1:10" ht="15">
      <c r="A111" s="1" t="str">
        <f>"001283"</f>
        <v>001283</v>
      </c>
      <c r="B111" s="1" t="s">
        <v>391</v>
      </c>
      <c r="C111" s="1">
        <v>3500</v>
      </c>
      <c r="D111" s="1">
        <v>233</v>
      </c>
      <c r="E111" s="1">
        <v>234</v>
      </c>
      <c r="F111" s="1" t="s">
        <v>392</v>
      </c>
      <c r="G111" s="1" t="s">
        <v>393</v>
      </c>
      <c r="H111" s="1" t="s">
        <v>394</v>
      </c>
      <c r="I111" s="1" t="s">
        <v>390</v>
      </c>
      <c r="J111" s="1">
        <v>683589</v>
      </c>
    </row>
    <row r="112" spans="1:10" ht="15">
      <c r="A112" s="1" t="str">
        <f>"1201060000288093"</f>
        <v>1201060000288093</v>
      </c>
      <c r="B112" s="1" t="s">
        <v>396</v>
      </c>
      <c r="C112" s="1">
        <v>3500</v>
      </c>
      <c r="D112" s="1">
        <v>238</v>
      </c>
      <c r="E112" s="1">
        <v>239</v>
      </c>
      <c r="F112" s="1" t="s">
        <v>397</v>
      </c>
      <c r="G112" s="1" t="s">
        <v>398</v>
      </c>
      <c r="H112" s="1" t="s">
        <v>399</v>
      </c>
      <c r="I112" s="1" t="s">
        <v>395</v>
      </c>
      <c r="J112" s="1">
        <v>797112</v>
      </c>
    </row>
    <row r="113" spans="1:10" ht="15">
      <c r="A113" s="1" t="str">
        <f>"000394"</f>
        <v>000394</v>
      </c>
      <c r="B113" s="1" t="s">
        <v>400</v>
      </c>
      <c r="C113" s="1">
        <v>3500</v>
      </c>
      <c r="D113" s="1">
        <v>241</v>
      </c>
      <c r="E113" s="1">
        <v>242</v>
      </c>
      <c r="F113" s="1" t="s">
        <v>401</v>
      </c>
      <c r="G113" s="1" t="s">
        <v>402</v>
      </c>
      <c r="H113" s="1" t="s">
        <v>403</v>
      </c>
      <c r="I113" s="1">
        <v>0</v>
      </c>
      <c r="J113" s="1">
        <v>0</v>
      </c>
    </row>
    <row r="114" spans="1:10" ht="15">
      <c r="A114" s="1" t="str">
        <f>"000318"</f>
        <v>000318</v>
      </c>
      <c r="B114" s="1" t="s">
        <v>404</v>
      </c>
      <c r="C114" s="1">
        <v>3500</v>
      </c>
      <c r="D114" s="1">
        <v>251</v>
      </c>
      <c r="E114" s="1">
        <v>252</v>
      </c>
      <c r="F114" s="1" t="s">
        <v>405</v>
      </c>
      <c r="G114" s="1" t="s">
        <v>406</v>
      </c>
      <c r="H114" s="1" t="s">
        <v>248</v>
      </c>
      <c r="I114" s="1" t="s">
        <v>248</v>
      </c>
      <c r="J114" s="1">
        <v>110034</v>
      </c>
    </row>
    <row r="115" spans="1:10" ht="15">
      <c r="A115" s="1" t="str">
        <f>"000460"</f>
        <v>000460</v>
      </c>
      <c r="B115" s="1" t="s">
        <v>407</v>
      </c>
      <c r="C115" s="1">
        <v>3500</v>
      </c>
      <c r="D115" s="1">
        <v>256</v>
      </c>
      <c r="E115" s="1">
        <v>257</v>
      </c>
      <c r="F115" s="1" t="s">
        <v>408</v>
      </c>
      <c r="G115" s="1" t="s">
        <v>409</v>
      </c>
      <c r="H115" s="1" t="s">
        <v>21</v>
      </c>
      <c r="I115" s="1" t="s">
        <v>21</v>
      </c>
      <c r="J115" s="1">
        <v>147001</v>
      </c>
    </row>
    <row r="116" spans="1:10" ht="15">
      <c r="A116" s="1" t="str">
        <f>"000214"</f>
        <v>000214</v>
      </c>
      <c r="B116" s="1" t="s">
        <v>410</v>
      </c>
      <c r="C116" s="1">
        <v>3500</v>
      </c>
      <c r="D116" s="1">
        <v>258</v>
      </c>
      <c r="E116" s="1">
        <v>259</v>
      </c>
      <c r="F116" s="1" t="s">
        <v>411</v>
      </c>
      <c r="G116" s="1"/>
      <c r="H116" s="1" t="s">
        <v>293</v>
      </c>
      <c r="I116" s="1" t="s">
        <v>293</v>
      </c>
      <c r="J116" s="1">
        <v>201011</v>
      </c>
    </row>
    <row r="117" spans="1:10" ht="15">
      <c r="A117" s="1" t="str">
        <f>"002891"</f>
        <v>002891</v>
      </c>
      <c r="B117" s="1" t="s">
        <v>412</v>
      </c>
      <c r="C117" s="1">
        <v>3500</v>
      </c>
      <c r="D117" s="1">
        <v>259</v>
      </c>
      <c r="E117" s="1">
        <v>260</v>
      </c>
      <c r="F117" s="1" t="s">
        <v>413</v>
      </c>
      <c r="G117" s="1" t="s">
        <v>414</v>
      </c>
      <c r="H117" s="1" t="s">
        <v>415</v>
      </c>
      <c r="I117" s="1" t="s">
        <v>300</v>
      </c>
      <c r="J117" s="1">
        <v>201301</v>
      </c>
    </row>
    <row r="118" spans="1:10" ht="15">
      <c r="A118" s="1" t="str">
        <f>"000772"</f>
        <v>000772</v>
      </c>
      <c r="B118" s="1" t="s">
        <v>416</v>
      </c>
      <c r="C118" s="1">
        <v>3500</v>
      </c>
      <c r="D118" s="1">
        <v>260</v>
      </c>
      <c r="E118" s="1">
        <v>261</v>
      </c>
      <c r="F118" s="1" t="s">
        <v>417</v>
      </c>
      <c r="G118" s="1" t="s">
        <v>418</v>
      </c>
      <c r="H118" s="1" t="s">
        <v>326</v>
      </c>
      <c r="I118" s="1" t="s">
        <v>1</v>
      </c>
      <c r="J118" s="1">
        <v>400002</v>
      </c>
    </row>
    <row r="119" spans="1:10" ht="15">
      <c r="A119" s="1" t="str">
        <f>"000811"</f>
        <v>000811</v>
      </c>
      <c r="B119" s="1" t="s">
        <v>419</v>
      </c>
      <c r="C119" s="1">
        <v>3500</v>
      </c>
      <c r="D119" s="1">
        <v>262</v>
      </c>
      <c r="E119" s="1">
        <v>263</v>
      </c>
      <c r="F119" s="1" t="s">
        <v>420</v>
      </c>
      <c r="G119" s="1" t="s">
        <v>421</v>
      </c>
      <c r="H119" s="1"/>
      <c r="I119" s="1" t="s">
        <v>97</v>
      </c>
      <c r="J119" s="1">
        <v>423203</v>
      </c>
    </row>
    <row r="120" spans="1:10" ht="15">
      <c r="A120" s="1" t="str">
        <f>"001523"</f>
        <v>001523</v>
      </c>
      <c r="B120" s="1" t="s">
        <v>423</v>
      </c>
      <c r="C120" s="1">
        <v>6300</v>
      </c>
      <c r="D120" s="1">
        <v>265</v>
      </c>
      <c r="E120" s="1">
        <v>266</v>
      </c>
      <c r="F120" s="1" t="s">
        <v>424</v>
      </c>
      <c r="G120" s="1" t="s">
        <v>425</v>
      </c>
      <c r="H120" s="1" t="s">
        <v>426</v>
      </c>
      <c r="I120" s="1" t="s">
        <v>422</v>
      </c>
      <c r="J120" s="1">
        <v>504103</v>
      </c>
    </row>
    <row r="121" spans="1:10" ht="15">
      <c r="A121" s="1" t="str">
        <f>"001825"</f>
        <v>001825</v>
      </c>
      <c r="B121" s="1" t="s">
        <v>427</v>
      </c>
      <c r="C121" s="1">
        <v>3500</v>
      </c>
      <c r="D121" s="1">
        <v>266</v>
      </c>
      <c r="E121" s="1">
        <v>267</v>
      </c>
      <c r="F121" s="1" t="s">
        <v>428</v>
      </c>
      <c r="G121" s="1" t="s">
        <v>429</v>
      </c>
      <c r="H121" s="1" t="s">
        <v>133</v>
      </c>
      <c r="I121" s="1" t="s">
        <v>128</v>
      </c>
      <c r="J121" s="1">
        <v>520002</v>
      </c>
    </row>
    <row r="122" spans="1:10" ht="15">
      <c r="A122" s="1" t="str">
        <f>"001961"</f>
        <v>001961</v>
      </c>
      <c r="B122" s="1" t="s">
        <v>431</v>
      </c>
      <c r="C122" s="1">
        <v>3500</v>
      </c>
      <c r="D122" s="1">
        <v>267</v>
      </c>
      <c r="E122" s="1">
        <v>268</v>
      </c>
      <c r="F122" s="1" t="s">
        <v>432</v>
      </c>
      <c r="G122" s="1" t="s">
        <v>433</v>
      </c>
      <c r="H122" s="1" t="s">
        <v>434</v>
      </c>
      <c r="I122" s="1" t="s">
        <v>430</v>
      </c>
      <c r="J122" s="1">
        <v>522001</v>
      </c>
    </row>
    <row r="123" spans="1:10" ht="15">
      <c r="A123" s="1" t="str">
        <f>"001964"</f>
        <v>001964</v>
      </c>
      <c r="B123" s="1" t="s">
        <v>435</v>
      </c>
      <c r="C123" s="1">
        <v>3500</v>
      </c>
      <c r="D123" s="1">
        <v>268</v>
      </c>
      <c r="E123" s="1">
        <v>269</v>
      </c>
      <c r="F123" s="1" t="s">
        <v>432</v>
      </c>
      <c r="G123" s="1" t="s">
        <v>433</v>
      </c>
      <c r="H123" s="1" t="s">
        <v>434</v>
      </c>
      <c r="I123" s="1" t="s">
        <v>430</v>
      </c>
      <c r="J123" s="1">
        <v>522001</v>
      </c>
    </row>
    <row r="124" spans="1:10" ht="15">
      <c r="A124" s="1" t="str">
        <f>"001123"</f>
        <v>001123</v>
      </c>
      <c r="B124" s="1" t="s">
        <v>436</v>
      </c>
      <c r="C124" s="1">
        <v>3500</v>
      </c>
      <c r="D124" s="1">
        <v>270</v>
      </c>
      <c r="E124" s="1">
        <v>271</v>
      </c>
      <c r="F124" s="1" t="s">
        <v>437</v>
      </c>
      <c r="G124" s="1" t="s">
        <v>438</v>
      </c>
      <c r="H124" s="1" t="s">
        <v>342</v>
      </c>
      <c r="I124" s="1" t="s">
        <v>342</v>
      </c>
      <c r="J124" s="1">
        <v>624006</v>
      </c>
    </row>
    <row r="125" spans="1:10" ht="15">
      <c r="A125" s="1" t="str">
        <f>"001650"</f>
        <v>001650</v>
      </c>
      <c r="B125" s="1" t="s">
        <v>439</v>
      </c>
      <c r="C125" s="1">
        <v>5600</v>
      </c>
      <c r="D125" s="1">
        <v>274</v>
      </c>
      <c r="E125" s="1">
        <v>275</v>
      </c>
      <c r="F125" s="1" t="s">
        <v>440</v>
      </c>
      <c r="G125" s="1" t="s">
        <v>204</v>
      </c>
      <c r="H125" s="1" t="s">
        <v>205</v>
      </c>
      <c r="I125" s="1" t="s">
        <v>165</v>
      </c>
      <c r="J125" s="1">
        <v>641601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2022-03-10T10:07:11Z</cp:lastPrinted>
  <dcterms:created xsi:type="dcterms:W3CDTF">2022-03-10T09:43:13Z</dcterms:created>
  <dcterms:modified xsi:type="dcterms:W3CDTF">2022-03-10T10:08:22Z</dcterms:modified>
  <cp:category/>
  <cp:version/>
  <cp:contentType/>
  <cp:contentStatus/>
</cp:coreProperties>
</file>